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435" tabRatio="918" activeTab="0"/>
  </bookViews>
  <sheets>
    <sheet name="申込用紙" sheetId="1" r:id="rId1"/>
    <sheet name="（男子）個人種目エントリー" sheetId="2" r:id="rId2"/>
    <sheet name="（女子）個人種目エントリー" sheetId="3" r:id="rId3"/>
    <sheet name="リレーエントリー" sheetId="4" r:id="rId4"/>
    <sheet name="参加者一覧表" sheetId="5" state="hidden" r:id="rId5"/>
    <sheet name="ｺｰﾄﾞ表" sheetId="6" state="hidden" r:id="rId6"/>
    <sheet name="開催名称と起算日" sheetId="7" state="hidden" r:id="rId7"/>
    <sheet name="泳力検定（1）" sheetId="8" r:id="rId8"/>
    <sheet name="泳力検定 (2)" sheetId="9" r:id="rId9"/>
    <sheet name="泳力検定 (3)" sheetId="10" r:id="rId10"/>
    <sheet name="泳力検定 (4)" sheetId="11" r:id="rId11"/>
    <sheet name="泳力検定 (5)" sheetId="12" r:id="rId12"/>
    <sheet name="泳力検定 (6)" sheetId="13" r:id="rId13"/>
    <sheet name="泳力検定 (7)" sheetId="14" r:id="rId14"/>
    <sheet name="泳力検定 (8)" sheetId="15" r:id="rId15"/>
    <sheet name="泳力検定 (9)" sheetId="16" r:id="rId16"/>
    <sheet name="泳力検定 (10)" sheetId="17" r:id="rId17"/>
  </sheets>
  <definedNames>
    <definedName name="_xlnm.Print_Area" localSheetId="2">'（女子）個人種目エントリー'!$A$3:$N$52</definedName>
    <definedName name="_xlnm.Print_Area" localSheetId="1">'（男子）個人種目エントリー'!$A$3:$N$52</definedName>
    <definedName name="_xlnm.Print_Titles" localSheetId="2">'（女子）個人種目エントリー'!$1:$2</definedName>
    <definedName name="_xlnm.Print_Titles" localSheetId="1">'（男子）個人種目エントリー'!$1:$2</definedName>
    <definedName name="リレー">'ｺｰﾄﾞ表'!$E$4:$E$17</definedName>
    <definedName name="リレー2">'ｺｰﾄﾞ表'!$E$4:$F$17</definedName>
    <definedName name="ﾘﾚｰ区分">'ｺｰﾄﾞ表'!$K$4:$K$6</definedName>
    <definedName name="リレー区分B">'ｺｰﾄﾞ表'!$K$4:$N$6</definedName>
    <definedName name="リレー件数">'リレーエントリー'!$D$2:$D$31</definedName>
    <definedName name="リレー検定合計">'リレーエントリー'!$R$32</definedName>
    <definedName name="起算日">'申込用紙'!$G$1</definedName>
    <definedName name="距離">'ｺｰﾄﾞ表'!$M$4:$M$8</definedName>
    <definedName name="検定申込区分" localSheetId="16">'泳力検定 (10)'!$U$1:$U$3</definedName>
    <definedName name="検定申込区分" localSheetId="8">'泳力検定 (2)'!$U$1:$U$3</definedName>
    <definedName name="検定申込区分" localSheetId="9">'泳力検定 (3)'!$U$1:$U$3</definedName>
    <definedName name="検定申込区分" localSheetId="10">'泳力検定 (4)'!$U$1:$U$3</definedName>
    <definedName name="検定申込区分" localSheetId="11">'泳力検定 (5)'!$U$1:$U$3</definedName>
    <definedName name="検定申込区分" localSheetId="12">'泳力検定 (6)'!$U$1:$U$3</definedName>
    <definedName name="検定申込区分" localSheetId="13">'泳力検定 (7)'!$U$1:$U$3</definedName>
    <definedName name="検定申込区分" localSheetId="14">'泳力検定 (8)'!$U$1:$U$3</definedName>
    <definedName name="検定申込区分" localSheetId="15">'泳力検定 (9)'!$U$1:$U$3</definedName>
    <definedName name="検定申込区分">'泳力検定（1）'!$U$1:$U$3</definedName>
    <definedName name="個人">'ｺｰﾄﾞ表'!$B$5:$C$29</definedName>
    <definedName name="参加区分">'ｺｰﾄﾞ表'!$P$4:$P$5</definedName>
    <definedName name="参加者">'参加者一覧表'!$C$4:$C$103</definedName>
    <definedName name="児童起算日">'申込用紙'!$K$1</definedName>
    <definedName name="児童年齢起算日">'申込用紙'!$I$1</definedName>
    <definedName name="種目">'ｺｰﾄﾞ表'!$H$4:$I$15</definedName>
    <definedName name="種目名">'ｺｰﾄﾞ表'!$I$4:$I$15</definedName>
    <definedName name="所属">'申込用紙'!$C$11</definedName>
    <definedName name="女子件数">'（女子）個人種目エントリー'!$H$3:$H$52</definedName>
    <definedName name="女子検定合計">'（女子）個人種目エントリー'!$Q$53</definedName>
    <definedName name="女子合計">'（女子）個人種目エントリー'!$O$3:$O$52</definedName>
    <definedName name="女子合計件数">'（女子）個人種目エントリー'!$H$53</definedName>
    <definedName name="女子種目合計">'（女子）個人種目エントリー'!$O$53</definedName>
    <definedName name="性別">'ｺｰﾄﾞ表'!$L$4:$L$8</definedName>
    <definedName name="男子件数">'（男子）個人種目エントリー'!$H$3:$H$52</definedName>
    <definedName name="男子検定合計">'（男子）個人種目エントリー'!$Q$53</definedName>
    <definedName name="男子合計">'（男子）個人種目エントリー'!$O$3:$O$52</definedName>
    <definedName name="男子合計件数">'（男子）個人種目エントリー'!$H$53</definedName>
    <definedName name="男子種目合計">'（男子）個人種目エントリー'!$O$53</definedName>
  </definedNames>
  <calcPr fullCalcOnLoad="1"/>
</workbook>
</file>

<file path=xl/comments2.xml><?xml version="1.0" encoding="utf-8"?>
<comments xmlns="http://schemas.openxmlformats.org/spreadsheetml/2006/main">
  <authors>
    <author>関西アクアティック</author>
  </authors>
  <commentList>
    <comment ref="N53" authorId="0">
      <text>
        <r>
          <rPr>
            <b/>
            <sz val="9"/>
            <rFont val="ＭＳ Ｐゴシック"/>
            <family val="3"/>
          </rPr>
          <t>自動で計算されます。</t>
        </r>
      </text>
    </comment>
  </commentList>
</comments>
</file>

<file path=xl/comments3.xml><?xml version="1.0" encoding="utf-8"?>
<comments xmlns="http://schemas.openxmlformats.org/spreadsheetml/2006/main">
  <authors>
    <author>関西アクアティック</author>
  </authors>
  <commentList>
    <comment ref="N53" authorId="0">
      <text>
        <r>
          <rPr>
            <b/>
            <sz val="9"/>
            <rFont val="ＭＳ Ｐゴシック"/>
            <family val="3"/>
          </rPr>
          <t>自動で計算されます。</t>
        </r>
      </text>
    </comment>
  </commentList>
</comments>
</file>

<file path=xl/comments4.xml><?xml version="1.0" encoding="utf-8"?>
<comments xmlns="http://schemas.openxmlformats.org/spreadsheetml/2006/main">
  <authors>
    <author>倉増亮</author>
    <author>関西アクアティック</author>
  </authors>
  <commentList>
    <comment ref="J1" authorId="0">
      <text>
        <r>
          <rPr>
            <b/>
            <sz val="9"/>
            <rFont val="ＭＳ Ｐゴシック"/>
            <family val="3"/>
          </rPr>
          <t>自動で計算されます</t>
        </r>
      </text>
    </comment>
    <comment ref="I32" authorId="1">
      <text>
        <r>
          <rPr>
            <b/>
            <sz val="9"/>
            <rFont val="ＭＳ Ｐゴシック"/>
            <family val="3"/>
          </rPr>
          <t>自動で計算されます。</t>
        </r>
      </text>
    </comment>
  </commentList>
</comments>
</file>

<file path=xl/sharedStrings.xml><?xml version="1.0" encoding="utf-8"?>
<sst xmlns="http://schemas.openxmlformats.org/spreadsheetml/2006/main" count="532" uniqueCount="176">
  <si>
    <t>年齢</t>
  </si>
  <si>
    <t>Ｋ</t>
  </si>
  <si>
    <t>個人種目</t>
  </si>
  <si>
    <t>リレー種目</t>
  </si>
  <si>
    <t>区分</t>
  </si>
  <si>
    <t>年齢区分コード表</t>
  </si>
  <si>
    <t>合計</t>
  </si>
  <si>
    <t>№</t>
  </si>
  <si>
    <t>チーム名</t>
  </si>
  <si>
    <t>Ａ</t>
  </si>
  <si>
    <t>Ｂ</t>
  </si>
  <si>
    <t>Ｃ</t>
  </si>
  <si>
    <t>Ｄ</t>
  </si>
  <si>
    <t>Ｅ</t>
  </si>
  <si>
    <t>Ｆ</t>
  </si>
  <si>
    <t>Ｈ</t>
  </si>
  <si>
    <t>№</t>
  </si>
  <si>
    <t>氏名</t>
  </si>
  <si>
    <t>参加者一覧表</t>
  </si>
  <si>
    <t>：</t>
  </si>
  <si>
    <t>申込責任者</t>
  </si>
  <si>
    <t>：</t>
  </si>
  <si>
    <t>女子</t>
  </si>
  <si>
    <t>男子</t>
  </si>
  <si>
    <t>参加者数</t>
  </si>
  <si>
    <t>混合</t>
  </si>
  <si>
    <t>参加種目数</t>
  </si>
  <si>
    <t>申込金額</t>
  </si>
  <si>
    <t>（正式名称）</t>
  </si>
  <si>
    <t>：</t>
  </si>
  <si>
    <t>＝</t>
  </si>
  <si>
    <t>合計金額</t>
  </si>
  <si>
    <t>種目番号</t>
  </si>
  <si>
    <t>番号</t>
  </si>
  <si>
    <t>種目</t>
  </si>
  <si>
    <t xml:space="preserve"> 50m平泳ぎ</t>
  </si>
  <si>
    <t xml:space="preserve"> 50m背泳ぎ</t>
  </si>
  <si>
    <t xml:space="preserve"> 50m自由形</t>
  </si>
  <si>
    <t>※色つきのセルは入力しないでください。</t>
  </si>
  <si>
    <t>（略式名称）</t>
  </si>
  <si>
    <t>プログラム購入枚数</t>
  </si>
  <si>
    <t>プログラム</t>
  </si>
  <si>
    <t>生年月日</t>
  </si>
  <si>
    <t>年齢</t>
  </si>
  <si>
    <t>区分</t>
  </si>
  <si>
    <t>申込種目</t>
  </si>
  <si>
    <t>申込種目2</t>
  </si>
  <si>
    <t>合計</t>
  </si>
  <si>
    <t>カナ名</t>
  </si>
  <si>
    <t>性</t>
  </si>
  <si>
    <t>所属</t>
  </si>
  <si>
    <t>名前</t>
  </si>
  <si>
    <t>男子用</t>
  </si>
  <si>
    <t>女子用</t>
  </si>
  <si>
    <t>距離</t>
  </si>
  <si>
    <t>性別</t>
  </si>
  <si>
    <t>ﾘﾚｰ種目</t>
  </si>
  <si>
    <t>エントリータイム</t>
  </si>
  <si>
    <t>副</t>
  </si>
  <si>
    <t>　団体用申込用紙</t>
  </si>
  <si>
    <t>年齢起算日</t>
  </si>
  <si>
    <t>カナ氏名</t>
  </si>
  <si>
    <t>第一泳者</t>
  </si>
  <si>
    <t>第二泳者</t>
  </si>
  <si>
    <t>第三泳者</t>
  </si>
  <si>
    <t>第四泳者</t>
  </si>
  <si>
    <t>Ｇ</t>
  </si>
  <si>
    <t>ｴﾝﾄﾘｰﾀｲﾑ</t>
  </si>
  <si>
    <t>ｴﾝﾄﾘｰﾀｲﾑ2</t>
  </si>
  <si>
    <t>開催名称</t>
  </si>
  <si>
    <t>年齢起算日</t>
  </si>
  <si>
    <t xml:space="preserve"> 50mバタフライ</t>
  </si>
  <si>
    <t>申込種目3</t>
  </si>
  <si>
    <t>ｴﾝﾄﾘｰﾀｲﾑ3</t>
  </si>
  <si>
    <t>第五泳者</t>
  </si>
  <si>
    <t>第六泳者</t>
  </si>
  <si>
    <t>年齢
区分</t>
  </si>
  <si>
    <t>中・高校生</t>
  </si>
  <si>
    <t>一般</t>
  </si>
  <si>
    <t xml:space="preserve"> 25m自由形</t>
  </si>
  <si>
    <t xml:space="preserve"> 25m背泳ぎ</t>
  </si>
  <si>
    <t xml:space="preserve"> 25m平泳ぎ</t>
  </si>
  <si>
    <t xml:space="preserve"> 25mバタフライ</t>
  </si>
  <si>
    <t>100m個人メドレー</t>
  </si>
  <si>
    <t>混合</t>
  </si>
  <si>
    <t>現在の年齢で競技を行います</t>
  </si>
  <si>
    <t>児童年齢起算日</t>
  </si>
  <si>
    <t>児童・生徒は</t>
  </si>
  <si>
    <t>現在の年齢で競技を行います</t>
  </si>
  <si>
    <t>200m個人メドレー</t>
  </si>
  <si>
    <t>25mキック</t>
  </si>
  <si>
    <t>混100mフリーリレー</t>
  </si>
  <si>
    <t>混100mメドレーリレー</t>
  </si>
  <si>
    <t>100m</t>
  </si>
  <si>
    <t>50m</t>
  </si>
  <si>
    <t>親子50mレース自由形</t>
  </si>
  <si>
    <t>親子50mレース平泳ぎ</t>
  </si>
  <si>
    <t>AA</t>
  </si>
  <si>
    <t>AB</t>
  </si>
  <si>
    <t>AC</t>
  </si>
  <si>
    <t>AD</t>
  </si>
  <si>
    <t>AE</t>
  </si>
  <si>
    <t>AF</t>
  </si>
  <si>
    <t>AG</t>
  </si>
  <si>
    <t>AH</t>
  </si>
  <si>
    <t>AI</t>
  </si>
  <si>
    <t>AJ</t>
  </si>
  <si>
    <t>AK</t>
  </si>
  <si>
    <t>AL</t>
  </si>
  <si>
    <t>AM</t>
  </si>
  <si>
    <t>AN</t>
  </si>
  <si>
    <t>AO</t>
  </si>
  <si>
    <t>AP</t>
  </si>
  <si>
    <t>I</t>
  </si>
  <si>
    <t>J</t>
  </si>
  <si>
    <t>K</t>
  </si>
  <si>
    <t>L</t>
  </si>
  <si>
    <t>M</t>
  </si>
  <si>
    <t>年齢合計最大値</t>
  </si>
  <si>
    <t>A</t>
  </si>
  <si>
    <t>参加区分</t>
  </si>
  <si>
    <t>検定</t>
  </si>
  <si>
    <t>泳力検定</t>
  </si>
  <si>
    <t>ｴﾝﾄﾘｰﾀｲﾑ3</t>
  </si>
  <si>
    <t>検定申込</t>
  </si>
  <si>
    <t>検定料</t>
  </si>
  <si>
    <t>検定
合計</t>
  </si>
  <si>
    <t>一人で
「泳力検定」を受ける種目と
受けない種目の両方に
エントリーする場合は
２行に分けて
入力してください。</t>
  </si>
  <si>
    <t>第7回スイムピア記録会</t>
  </si>
  <si>
    <r>
      <t>日本水泳連盟ニチレイチャレンジ泳力検定会　　　申込書　　　　</t>
    </r>
    <r>
      <rPr>
        <b/>
        <sz val="10"/>
        <color indexed="8"/>
        <rFont val="ＭＳ Ｐゴシック"/>
        <family val="3"/>
      </rPr>
      <t>（2019年12月1日　スイムピア水泳記録会にて実施）</t>
    </r>
  </si>
  <si>
    <t>フリガナ</t>
  </si>
  <si>
    <t>性別</t>
  </si>
  <si>
    <t>申込日</t>
  </si>
  <si>
    <t>　　　　　　　年　　 　　月　　　  　日</t>
  </si>
  <si>
    <t>氏名</t>
  </si>
  <si>
    <t>生年月日</t>
  </si>
  <si>
    <t>年　　　　月　　　　日生</t>
  </si>
  <si>
    <t xml:space="preserve">        歳</t>
  </si>
  <si>
    <t>住所</t>
  </si>
  <si>
    <t>〒</t>
  </si>
  <si>
    <t>TEL</t>
  </si>
  <si>
    <t>申込み種目の右枠に　　　　　　　　　　　　○をつけてください。</t>
  </si>
  <si>
    <t>1級　 200m個人メドレー</t>
  </si>
  <si>
    <t>2級　 100m個人メドレー</t>
  </si>
  <si>
    <t>3級　50ｍ自由形</t>
  </si>
  <si>
    <t>3級　50ｍ背泳ぎ</t>
  </si>
  <si>
    <t>3級　50ｍ平泳ぎ</t>
  </si>
  <si>
    <t>3級　50ｍバタフライ</t>
  </si>
  <si>
    <t>4級　25ｍ自由形</t>
  </si>
  <si>
    <t>4級　25ｍ背泳ぎ</t>
  </si>
  <si>
    <t>4級　25ｍ平泳ぎ</t>
  </si>
  <si>
    <t>4級　25ｍバタフライ</t>
  </si>
  <si>
    <t>5級　25ｍ自由形</t>
  </si>
  <si>
    <t>5級　25ｍ背泳ぎ</t>
  </si>
  <si>
    <t>5級　25ｍ平泳ぎ</t>
  </si>
  <si>
    <t>5級　25ｍバタフライ</t>
  </si>
  <si>
    <t>（TEPPEN　MEAT）申込書</t>
  </si>
  <si>
    <t>(個人エントリーの場合は入力（記入）しないで下さい。)</t>
  </si>
  <si>
    <t>申込責任者住所</t>
  </si>
  <si>
    <t>電話番号</t>
  </si>
  <si>
    <t>正式チーム名</t>
  </si>
  <si>
    <t>略式チーム名</t>
  </si>
  <si>
    <t>(個人エントリーの場合は入力（記入）しないで下さい。)</t>
  </si>
  <si>
    <t>○</t>
  </si>
  <si>
    <t>〒</t>
  </si>
  <si>
    <t>幼児・小学生</t>
  </si>
  <si>
    <t>※フリガナ（読み方）が必要な場合は、必ず入力または修正をしてください。</t>
  </si>
  <si>
    <t>※部数は、数字のみ入力してください。</t>
  </si>
  <si>
    <t>※郵便番号を必ず入力してください。</t>
  </si>
  <si>
    <t>※8文字以内</t>
  </si>
  <si>
    <t>※マンションなどの場合は、必ず部屋番号まで入力してください。（二次要項送付の為）</t>
  </si>
  <si>
    <t>※検定料1種目300円です。　TEPPENエントリーシートにも検定を受ける種目を入力し、TEPPENの申込みとの相違のないようお申込みください。</t>
  </si>
  <si>
    <t>※仮に、5級を受験した結果、4級の基準タイムを満たした場合でも、受験級の5級のみの合格申請となります。</t>
  </si>
  <si>
    <t>検定合計</t>
  </si>
  <si>
    <t>(TEPPEN MEET2019)   申込用紙</t>
  </si>
  <si>
    <t>※ 同一種目で複数級を受験する場合、2種目分の費用が必要となります。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</si>
</sst>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mm\-yyyy"/>
    <numFmt numFmtId="178" formatCode="0_);[Red]\(0\)"/>
    <numFmt numFmtId="179" formatCode="m:ss.00"/>
    <numFmt numFmtId="180" formatCode="#,##0&quot;゛&quot;&quot;円&quot;&quot;゛&quot;;[Red]\-#,##0&quot;゛&quot;&quot;円&quot;&quot;゛&quot;"/>
    <numFmt numFmtId="181" formatCode="#,##0&quot;円&quot;;[Red]\-#,##0"/>
    <numFmt numFmtId="182" formatCode="&quot;×&quot;General&quot;名&quot;"/>
    <numFmt numFmtId="183" formatCode="&quot;×&quot;General&quot;種目&quot;"/>
    <numFmt numFmtId="184" formatCode="&quot;×&quot;General&quot;枚&quot;"/>
    <numFmt numFmtId="185" formatCode="General&quot;枚&quot;"/>
    <numFmt numFmtId="186" formatCode="[$-F400]h:mm:ss\ AM/PM"/>
    <numFmt numFmtId="187" formatCode="yyyy/m/d;@"/>
    <numFmt numFmtId="188" formatCode="#"/>
    <numFmt numFmtId="189" formatCode="&quot;Yes&quot;;&quot;Yes&quot;;&quot;No&quot;"/>
    <numFmt numFmtId="190" formatCode="&quot;True&quot;;&quot;True&quot;;&quot;False&quot;"/>
    <numFmt numFmtId="191" formatCode="&quot;On&quot;;&quot;On&quot;;&quot;Off&quot;"/>
    <numFmt numFmtId="192" formatCode="[$€-2]\ #,##0.00_);[Red]\([$€-2]\ #,##0.00\)"/>
    <numFmt numFmtId="193" formatCode="[&lt;=999]000;[&lt;=9999]000\-00;000\-0000"/>
  </numFmts>
  <fonts count="81">
    <font>
      <sz val="11"/>
      <name val="ＭＳ Ｐゴシック"/>
      <family val="3"/>
    </font>
    <font>
      <sz val="6"/>
      <name val="ＭＳ Ｐゴシック"/>
      <family val="3"/>
    </font>
    <font>
      <sz val="16"/>
      <name val="ＭＳ Ｐゴシック"/>
      <family val="3"/>
    </font>
    <font>
      <sz val="16"/>
      <color indexed="9"/>
      <name val="ＭＳ Ｐゴシック"/>
      <family val="3"/>
    </font>
    <font>
      <sz val="14"/>
      <name val="ＭＳ Ｐゴシック"/>
      <family val="3"/>
    </font>
    <font>
      <b/>
      <sz val="9"/>
      <name val="ＭＳ Ｐゴシック"/>
      <family val="3"/>
    </font>
    <font>
      <sz val="14"/>
      <color indexed="10"/>
      <name val="ＭＳ Ｐゴシック"/>
      <family val="3"/>
    </font>
    <font>
      <sz val="8"/>
      <name val="ＭＳ Ｐゴシック"/>
      <family val="3"/>
    </font>
    <font>
      <sz val="12"/>
      <name val="ＭＳ Ｐゴシック"/>
      <family val="3"/>
    </font>
    <font>
      <sz val="8"/>
      <color indexed="10"/>
      <name val="ＭＳ Ｐゴシック"/>
      <family val="3"/>
    </font>
    <font>
      <sz val="20"/>
      <name val="ＭＳ Ｐゴシック"/>
      <family val="3"/>
    </font>
    <font>
      <sz val="12"/>
      <name val="ＭＳ Ｐ明朝"/>
      <family val="1"/>
    </font>
    <font>
      <sz val="16"/>
      <name val="ＭＳ Ｐ明朝"/>
      <family val="1"/>
    </font>
    <font>
      <b/>
      <sz val="24"/>
      <name val="TT-ポルA体W1P"/>
      <family val="3"/>
    </font>
    <font>
      <sz val="24"/>
      <name val="ＭＳ Ｐゴシック"/>
      <family val="3"/>
    </font>
    <font>
      <sz val="24"/>
      <name val="ＭＳ Ｐ明朝"/>
      <family val="1"/>
    </font>
    <font>
      <sz val="11"/>
      <name val="ＭＳ Ｐ明朝"/>
      <family val="1"/>
    </font>
    <font>
      <sz val="12"/>
      <name val="HG正楷書体-PRO"/>
      <family val="4"/>
    </font>
    <font>
      <sz val="14"/>
      <color indexed="8"/>
      <name val="ＭＳ Ｐゴシック"/>
      <family val="3"/>
    </font>
    <font>
      <sz val="20"/>
      <color indexed="9"/>
      <name val="ＭＳ Ｐゴシック"/>
      <family val="3"/>
    </font>
    <font>
      <b/>
      <sz val="20"/>
      <name val="ＭＳ Ｐゴシック"/>
      <family val="3"/>
    </font>
    <font>
      <sz val="9"/>
      <name val="ＭＳ Ｐゴシック"/>
      <family val="3"/>
    </font>
    <font>
      <b/>
      <sz val="10"/>
      <color indexed="8"/>
      <name val="ＭＳ Ｐゴシック"/>
      <family val="3"/>
    </font>
    <font>
      <u val="single"/>
      <sz val="12"/>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u val="single"/>
      <sz val="11"/>
      <color indexed="8"/>
      <name val="ＭＳ Ｐゴシック"/>
      <family val="3"/>
    </font>
    <font>
      <sz val="9"/>
      <color indexed="10"/>
      <name val="ＭＳ Ｐ明朝"/>
      <family val="1"/>
    </font>
    <font>
      <b/>
      <sz val="16"/>
      <color indexed="10"/>
      <name val="ＭＳ Ｐゴシック"/>
      <family val="3"/>
    </font>
    <font>
      <sz val="10"/>
      <color indexed="8"/>
      <name val="ＭＳ Ｐゴシック"/>
      <family val="3"/>
    </font>
    <font>
      <sz val="18"/>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Ｐゴシック"/>
      <family val="3"/>
    </font>
    <font>
      <sz val="12"/>
      <color rgb="FFFF0000"/>
      <name val="ＭＳ Ｐゴシック"/>
      <family val="3"/>
    </font>
    <font>
      <u val="single"/>
      <sz val="11"/>
      <color theme="1"/>
      <name val="Calibri"/>
      <family val="3"/>
    </font>
    <font>
      <sz val="9"/>
      <color theme="1"/>
      <name val="Calibri"/>
      <family val="3"/>
    </font>
    <font>
      <sz val="9"/>
      <color rgb="FFFF0000"/>
      <name val="ＭＳ Ｐ明朝"/>
      <family val="1"/>
    </font>
    <font>
      <b/>
      <sz val="16"/>
      <color rgb="FFFF0000"/>
      <name val="ＭＳ Ｐゴシック"/>
      <family val="3"/>
    </font>
    <font>
      <sz val="10"/>
      <color theme="1"/>
      <name val="Calibri"/>
      <family val="3"/>
    </font>
    <font>
      <sz val="18"/>
      <color theme="1"/>
      <name val="Calibri"/>
      <family val="3"/>
    </font>
    <font>
      <b/>
      <sz val="12"/>
      <color theme="1"/>
      <name val="Calibri"/>
      <family val="3"/>
    </font>
    <font>
      <b/>
      <sz val="8"/>
      <name val="ＭＳ Ｐゴシック"/>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rgb="FFFFFFFF"/>
        <bgColor indexed="64"/>
      </patternFill>
    </fill>
    <fill>
      <patternFill patternType="solid">
        <fgColor rgb="FFFFFF99"/>
        <bgColor indexed="64"/>
      </patternFill>
    </fill>
    <fill>
      <patternFill patternType="solid">
        <fgColor theme="0" tint="-0.1499900072813034"/>
        <bgColor indexed="64"/>
      </patternFill>
    </fill>
    <fill>
      <patternFill patternType="solid">
        <fgColor rgb="FFCCFFFF"/>
        <bgColor indexed="64"/>
      </patternFill>
    </fill>
    <fill>
      <patternFill patternType="solid">
        <fgColor indexed="41"/>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color indexed="63"/>
      </top>
      <bottom style="thin"/>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medium"/>
      <right style="medium"/>
      <top style="medium"/>
      <bottom style="medium"/>
    </border>
    <border>
      <left style="thick"/>
      <right style="thick"/>
      <top style="thick"/>
      <bottom style="thin"/>
    </border>
    <border>
      <left style="thick"/>
      <right style="thick"/>
      <top style="thin"/>
      <bottom style="thin"/>
    </border>
    <border>
      <left style="thick"/>
      <right style="thick"/>
      <top style="thin"/>
      <bottom style="thick"/>
    </border>
    <border>
      <left style="dotted"/>
      <right style="medium"/>
      <top style="medium"/>
      <bottom style="medium"/>
    </border>
    <border>
      <left style="dotted"/>
      <right style="thin"/>
      <top style="medium"/>
      <bottom style="medium"/>
    </border>
    <border>
      <left style="dotted"/>
      <right style="medium"/>
      <top style="medium"/>
      <bottom>
        <color indexed="63"/>
      </bottom>
    </border>
    <border diagonalUp="1" diagonalDown="1">
      <left style="thin"/>
      <right style="thin"/>
      <top style="thin"/>
      <bottom style="thin"/>
      <diagonal style="thin"/>
    </border>
    <border>
      <left style="thin"/>
      <right style="medium"/>
      <top style="thin"/>
      <bottom style="thin"/>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thin"/>
      <right style="thin"/>
      <top style="medium"/>
      <bottom>
        <color indexed="63"/>
      </bottom>
    </border>
    <border>
      <left>
        <color indexed="63"/>
      </left>
      <right style="thin"/>
      <top style="medium"/>
      <bottom style="thin"/>
    </border>
    <border>
      <left>
        <color indexed="63"/>
      </left>
      <right style="medium"/>
      <top style="thin"/>
      <bottom style="thin"/>
    </border>
    <border>
      <left>
        <color indexed="63"/>
      </left>
      <right style="thin"/>
      <top style="thin"/>
      <bottom style="medium"/>
    </border>
    <border>
      <left>
        <color indexed="63"/>
      </left>
      <right>
        <color indexed="63"/>
      </right>
      <top style="thin"/>
      <bottom style="medium"/>
    </border>
    <border>
      <left style="thin"/>
      <right style="thin"/>
      <top style="thin"/>
      <bottom style="medium"/>
    </border>
    <border>
      <left>
        <color indexed="63"/>
      </left>
      <right>
        <color indexed="63"/>
      </right>
      <top style="thin"/>
      <bottom style="dotted"/>
    </border>
    <border>
      <left style="thin"/>
      <right>
        <color indexed="63"/>
      </right>
      <top style="thin"/>
      <bottom style="dotted"/>
    </border>
    <border>
      <left style="thin"/>
      <right>
        <color indexed="63"/>
      </right>
      <top style="dotted"/>
      <bottom style="thin"/>
    </border>
    <border>
      <left>
        <color indexed="63"/>
      </left>
      <right>
        <color indexed="63"/>
      </right>
      <top>
        <color indexed="63"/>
      </top>
      <bottom style="medium"/>
    </border>
    <border>
      <left style="medium"/>
      <right style="thin"/>
      <top style="medium"/>
      <bottom style="medium"/>
    </border>
    <border>
      <left style="thin"/>
      <right style="dotted"/>
      <top style="medium"/>
      <bottom style="medium"/>
    </border>
    <border>
      <left style="medium"/>
      <right style="thin"/>
      <top style="medium"/>
      <bottom>
        <color indexed="63"/>
      </bottom>
    </border>
    <border>
      <left style="thin"/>
      <right style="dotted"/>
      <top style="medium"/>
      <bottom>
        <color indexed="63"/>
      </bottom>
    </border>
    <border>
      <left>
        <color indexed="63"/>
      </left>
      <right style="thin"/>
      <top>
        <color indexed="63"/>
      </top>
      <bottom style="medium"/>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thin"/>
      <right style="dotted"/>
      <top>
        <color indexed="63"/>
      </top>
      <bottom style="medium"/>
    </border>
    <border>
      <left/>
      <right/>
      <top style="medium"/>
      <bottom style="medium"/>
    </border>
    <border>
      <left/>
      <right/>
      <top style="medium"/>
      <bottom>
        <color indexed="63"/>
      </bottom>
    </border>
    <border>
      <left/>
      <right style="dotted"/>
      <top style="medium"/>
      <bottom style="medium"/>
    </border>
    <border>
      <left>
        <color indexed="63"/>
      </left>
      <right style="thin"/>
      <top style="medium"/>
      <bottom>
        <color indexed="63"/>
      </bottom>
    </border>
    <border>
      <left style="medium"/>
      <right style="thin"/>
      <top style="thin"/>
      <bottom>
        <color indexed="63"/>
      </bottom>
    </border>
    <border>
      <left>
        <color indexed="63"/>
      </left>
      <right style="thin"/>
      <top style="medium"/>
      <bottom style="medium"/>
    </border>
    <border>
      <left style="thin"/>
      <right>
        <color indexed="63"/>
      </right>
      <top>
        <color indexed="63"/>
      </top>
      <bottom style="medium"/>
    </border>
    <border>
      <left>
        <color indexed="63"/>
      </left>
      <right style="thin"/>
      <top style="thin"/>
      <bottom>
        <color indexed="63"/>
      </bottom>
    </border>
    <border>
      <left style="medium"/>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69" fillId="0" borderId="0" applyNumberFormat="0" applyFill="0" applyBorder="0" applyAlignment="0" applyProtection="0"/>
    <xf numFmtId="0" fontId="70" fillId="31" borderId="0" applyNumberFormat="0" applyBorder="0" applyAlignment="0" applyProtection="0"/>
  </cellStyleXfs>
  <cellXfs count="25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xf>
    <xf numFmtId="0" fontId="2" fillId="0" borderId="10" xfId="0" applyFont="1" applyBorder="1" applyAlignment="1">
      <alignment/>
    </xf>
    <xf numFmtId="0" fontId="2" fillId="32" borderId="10" xfId="0" applyFont="1" applyFill="1" applyBorder="1" applyAlignment="1">
      <alignment horizontal="center"/>
    </xf>
    <xf numFmtId="0" fontId="0" fillId="0" borderId="0" xfId="0" applyAlignment="1">
      <alignment vertical="center"/>
    </xf>
    <xf numFmtId="0" fontId="4" fillId="0" borderId="0" xfId="0" applyFont="1" applyAlignment="1">
      <alignment vertical="center"/>
    </xf>
    <xf numFmtId="176" fontId="4" fillId="0" borderId="0" xfId="0" applyNumberFormat="1" applyFont="1" applyBorder="1" applyAlignment="1">
      <alignment vertical="center"/>
    </xf>
    <xf numFmtId="0" fontId="11"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2" fillId="0" borderId="0" xfId="0" applyFont="1" applyAlignment="1">
      <alignment horizontal="left"/>
    </xf>
    <xf numFmtId="0" fontId="2" fillId="32" borderId="10" xfId="0" applyFont="1" applyFill="1" applyBorder="1" applyAlignment="1">
      <alignment horizontal="left"/>
    </xf>
    <xf numFmtId="0" fontId="2" fillId="0" borderId="10" xfId="0" applyFont="1" applyBorder="1" applyAlignment="1">
      <alignment horizontal="left"/>
    </xf>
    <xf numFmtId="14" fontId="4" fillId="0" borderId="11" xfId="0" applyNumberFormat="1" applyFont="1" applyFill="1" applyBorder="1" applyAlignment="1" applyProtection="1">
      <alignment vertical="center"/>
      <protection locked="0"/>
    </xf>
    <xf numFmtId="0" fontId="4" fillId="0" borderId="0" xfId="0" applyFont="1" applyBorder="1" applyAlignment="1">
      <alignment horizontal="right" vertical="center"/>
    </xf>
    <xf numFmtId="0" fontId="11" fillId="0" borderId="0" xfId="0" applyFont="1" applyBorder="1" applyAlignment="1" applyProtection="1">
      <alignment horizontal="center"/>
      <protection/>
    </xf>
    <xf numFmtId="0" fontId="4" fillId="0" borderId="0" xfId="0" applyFont="1" applyBorder="1" applyAlignment="1">
      <alignment vertical="center"/>
    </xf>
    <xf numFmtId="0" fontId="17" fillId="0" borderId="0" xfId="0" applyFont="1" applyBorder="1" applyAlignment="1" applyProtection="1">
      <alignment horizontal="center"/>
      <protection locked="0"/>
    </xf>
    <xf numFmtId="0" fontId="11" fillId="0" borderId="0" xfId="0" applyFont="1" applyBorder="1" applyAlignment="1" applyProtection="1">
      <alignment horizontal="center" shrinkToFit="1"/>
      <protection/>
    </xf>
    <xf numFmtId="0" fontId="3" fillId="33" borderId="10" xfId="0" applyFont="1" applyFill="1" applyBorder="1" applyAlignment="1">
      <alignment horizontal="center"/>
    </xf>
    <xf numFmtId="0" fontId="0" fillId="0" borderId="12" xfId="0" applyBorder="1" applyAlignment="1">
      <alignment vertical="center"/>
    </xf>
    <xf numFmtId="0" fontId="0" fillId="0" borderId="0" xfId="0" applyBorder="1" applyAlignment="1">
      <alignment vertical="center"/>
    </xf>
    <xf numFmtId="0" fontId="4" fillId="0" borderId="13" xfId="0" applyFont="1" applyBorder="1" applyAlignment="1" applyProtection="1">
      <alignment vertical="center"/>
      <protection/>
    </xf>
    <xf numFmtId="0" fontId="2" fillId="34" borderId="10" xfId="0" applyFont="1" applyFill="1" applyBorder="1" applyAlignment="1">
      <alignment horizontal="center"/>
    </xf>
    <xf numFmtId="0" fontId="2" fillId="34" borderId="10" xfId="0" applyFont="1" applyFill="1" applyBorder="1" applyAlignment="1">
      <alignment horizontal="left"/>
    </xf>
    <xf numFmtId="0" fontId="0" fillId="0" borderId="14" xfId="0" applyBorder="1" applyAlignment="1">
      <alignment vertical="center"/>
    </xf>
    <xf numFmtId="0" fontId="8" fillId="34" borderId="15" xfId="0" applyFont="1" applyFill="1" applyBorder="1" applyAlignment="1" applyProtection="1">
      <alignment horizontal="left" vertical="center"/>
      <protection locked="0"/>
    </xf>
    <xf numFmtId="0" fontId="8" fillId="34" borderId="16" xfId="0" applyFont="1" applyFill="1" applyBorder="1" applyAlignment="1" applyProtection="1">
      <alignment horizontal="left" vertical="center"/>
      <protection locked="0"/>
    </xf>
    <xf numFmtId="0" fontId="6" fillId="0" borderId="13" xfId="0" applyFont="1" applyBorder="1" applyAlignment="1" applyProtection="1">
      <alignment vertical="center"/>
      <protection/>
    </xf>
    <xf numFmtId="0" fontId="6" fillId="0" borderId="17" xfId="0" applyFont="1" applyBorder="1" applyAlignment="1">
      <alignment vertical="center"/>
    </xf>
    <xf numFmtId="0" fontId="3" fillId="34" borderId="10" xfId="0" applyFont="1" applyFill="1" applyBorder="1" applyAlignment="1">
      <alignment horizontal="center"/>
    </xf>
    <xf numFmtId="0" fontId="4" fillId="0" borderId="17" xfId="0" applyFont="1" applyBorder="1" applyAlignment="1">
      <alignment vertical="center"/>
    </xf>
    <xf numFmtId="0" fontId="11" fillId="0" borderId="0" xfId="0" applyFont="1" applyAlignment="1" applyProtection="1">
      <alignment/>
      <protection/>
    </xf>
    <xf numFmtId="0" fontId="14" fillId="0" borderId="0" xfId="0" applyFont="1" applyAlignment="1" applyProtection="1">
      <alignment/>
      <protection/>
    </xf>
    <xf numFmtId="0" fontId="15" fillId="0" borderId="0" xfId="0" applyFont="1" applyAlignment="1" applyProtection="1">
      <alignment/>
      <protection/>
    </xf>
    <xf numFmtId="14" fontId="18" fillId="0" borderId="0" xfId="0" applyNumberFormat="1" applyFont="1" applyAlignment="1">
      <alignment vertical="center"/>
    </xf>
    <xf numFmtId="176" fontId="6" fillId="35" borderId="18" xfId="0" applyNumberFormat="1" applyFont="1" applyFill="1" applyBorder="1" applyAlignment="1">
      <alignment vertical="center"/>
    </xf>
    <xf numFmtId="176" fontId="4" fillId="35" borderId="18" xfId="0" applyNumberFormat="1" applyFont="1" applyFill="1" applyBorder="1" applyAlignment="1">
      <alignment vertical="center"/>
    </xf>
    <xf numFmtId="0" fontId="11" fillId="0" borderId="0" xfId="0" applyFont="1" applyAlignment="1" applyProtection="1">
      <alignment horizontal="right"/>
      <protection/>
    </xf>
    <xf numFmtId="0" fontId="11" fillId="0" borderId="0" xfId="0" applyFont="1" applyAlignment="1" applyProtection="1">
      <alignment horizontal="distributed"/>
      <protection/>
    </xf>
    <xf numFmtId="0" fontId="11" fillId="0" borderId="0" xfId="0" applyFont="1" applyAlignment="1" applyProtection="1">
      <alignment horizontal="center"/>
      <protection/>
    </xf>
    <xf numFmtId="0" fontId="11" fillId="0" borderId="0" xfId="0" applyFont="1" applyBorder="1" applyAlignment="1" applyProtection="1">
      <alignment horizontal="distributed"/>
      <protection/>
    </xf>
    <xf numFmtId="0" fontId="11" fillId="0" borderId="10" xfId="0" applyFont="1" applyBorder="1" applyAlignment="1" applyProtection="1">
      <alignment horizontal="center"/>
      <protection/>
    </xf>
    <xf numFmtId="0" fontId="11" fillId="0" borderId="0" xfId="0" applyFont="1" applyBorder="1" applyAlignment="1" applyProtection="1">
      <alignment/>
      <protection/>
    </xf>
    <xf numFmtId="0" fontId="11" fillId="0" borderId="19" xfId="0" applyFont="1" applyBorder="1" applyAlignment="1" applyProtection="1">
      <alignment/>
      <protection/>
    </xf>
    <xf numFmtId="0" fontId="11" fillId="0" borderId="10" xfId="0" applyFont="1" applyBorder="1" applyAlignment="1" applyProtection="1">
      <alignment/>
      <protection/>
    </xf>
    <xf numFmtId="0" fontId="16" fillId="0" borderId="20" xfId="0" applyFont="1" applyBorder="1" applyAlignment="1" applyProtection="1">
      <alignment/>
      <protection/>
    </xf>
    <xf numFmtId="181" fontId="16" fillId="0" borderId="20" xfId="49" applyNumberFormat="1" applyFont="1" applyBorder="1" applyAlignment="1" applyProtection="1">
      <alignment/>
      <protection/>
    </xf>
    <xf numFmtId="182" fontId="16" fillId="0" borderId="20" xfId="0" applyNumberFormat="1" applyFont="1" applyBorder="1" applyAlignment="1" applyProtection="1">
      <alignment horizontal="center"/>
      <protection/>
    </xf>
    <xf numFmtId="0" fontId="16" fillId="0" borderId="20" xfId="0" applyFont="1" applyBorder="1" applyAlignment="1" applyProtection="1">
      <alignment horizontal="center"/>
      <protection/>
    </xf>
    <xf numFmtId="181" fontId="16" fillId="0" borderId="21" xfId="49" applyNumberFormat="1" applyFont="1" applyBorder="1" applyAlignment="1" applyProtection="1">
      <alignment/>
      <protection/>
    </xf>
    <xf numFmtId="0" fontId="16" fillId="0" borderId="0" xfId="0" applyFont="1" applyAlignment="1" applyProtection="1">
      <alignment/>
      <protection/>
    </xf>
    <xf numFmtId="0" fontId="11" fillId="0" borderId="22" xfId="0" applyFont="1" applyFill="1" applyBorder="1" applyAlignment="1" applyProtection="1">
      <alignment horizontal="left"/>
      <protection/>
    </xf>
    <xf numFmtId="0" fontId="16" fillId="0" borderId="23" xfId="0" applyFont="1" applyBorder="1" applyAlignment="1" applyProtection="1">
      <alignment/>
      <protection/>
    </xf>
    <xf numFmtId="181" fontId="16" fillId="0" borderId="23" xfId="49" applyNumberFormat="1" applyFont="1" applyBorder="1" applyAlignment="1" applyProtection="1">
      <alignment/>
      <protection/>
    </xf>
    <xf numFmtId="182" fontId="16" fillId="0" borderId="23" xfId="0" applyNumberFormat="1" applyFont="1" applyBorder="1" applyAlignment="1" applyProtection="1">
      <alignment horizontal="center"/>
      <protection/>
    </xf>
    <xf numFmtId="181" fontId="16" fillId="0" borderId="10" xfId="49" applyNumberFormat="1" applyFont="1" applyBorder="1" applyAlignment="1" applyProtection="1">
      <alignment/>
      <protection/>
    </xf>
    <xf numFmtId="0" fontId="0" fillId="0" borderId="0" xfId="0" applyAlignment="1" applyProtection="1">
      <alignment/>
      <protection/>
    </xf>
    <xf numFmtId="0" fontId="11" fillId="0" borderId="24" xfId="0" applyFont="1" applyFill="1" applyBorder="1" applyAlignment="1" applyProtection="1">
      <alignment horizontal="left"/>
      <protection/>
    </xf>
    <xf numFmtId="0" fontId="0" fillId="0" borderId="13" xfId="0" applyBorder="1" applyAlignment="1" applyProtection="1">
      <alignment/>
      <protection/>
    </xf>
    <xf numFmtId="181" fontId="16" fillId="0" borderId="13" xfId="49" applyNumberFormat="1" applyFont="1" applyFill="1" applyBorder="1" applyAlignment="1" applyProtection="1">
      <alignment/>
      <protection/>
    </xf>
    <xf numFmtId="0" fontId="16" fillId="0" borderId="23" xfId="0" applyFont="1" applyBorder="1" applyAlignment="1" applyProtection="1">
      <alignment horizontal="center"/>
      <protection/>
    </xf>
    <xf numFmtId="181" fontId="16" fillId="0" borderId="15" xfId="49" applyNumberFormat="1" applyFont="1" applyBorder="1" applyAlignment="1" applyProtection="1">
      <alignment/>
      <protection/>
    </xf>
    <xf numFmtId="184" fontId="0" fillId="0" borderId="13" xfId="0" applyNumberFormat="1" applyBorder="1" applyAlignment="1" applyProtection="1">
      <alignment horizontal="center"/>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5" xfId="0" applyBorder="1" applyAlignment="1" applyProtection="1">
      <alignment/>
      <protection/>
    </xf>
    <xf numFmtId="0" fontId="0" fillId="0" borderId="21" xfId="0" applyBorder="1" applyAlignment="1" applyProtection="1">
      <alignment/>
      <protection/>
    </xf>
    <xf numFmtId="0" fontId="0" fillId="0" borderId="24" xfId="0" applyBorder="1" applyAlignment="1" applyProtection="1">
      <alignment/>
      <protection/>
    </xf>
    <xf numFmtId="0" fontId="4" fillId="0" borderId="13" xfId="0" applyFont="1" applyBorder="1" applyAlignment="1" applyProtection="1">
      <alignment horizontal="right"/>
      <protection/>
    </xf>
    <xf numFmtId="181" fontId="0" fillId="4" borderId="26" xfId="0" applyNumberFormat="1" applyFill="1" applyBorder="1" applyAlignment="1" applyProtection="1">
      <alignment/>
      <protection/>
    </xf>
    <xf numFmtId="0" fontId="0" fillId="0" borderId="10" xfId="0" applyBorder="1" applyAlignment="1" applyProtection="1">
      <alignment horizontal="center"/>
      <protection/>
    </xf>
    <xf numFmtId="0" fontId="0" fillId="0" borderId="10" xfId="0" applyBorder="1" applyAlignment="1" applyProtection="1">
      <alignment/>
      <protection/>
    </xf>
    <xf numFmtId="0" fontId="4" fillId="0" borderId="10" xfId="0" applyFont="1" applyBorder="1" applyAlignment="1">
      <alignment horizontal="right" vertical="center"/>
    </xf>
    <xf numFmtId="0" fontId="19" fillId="33" borderId="27" xfId="0" applyFont="1" applyFill="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14" fontId="20" fillId="0" borderId="0" xfId="0" applyNumberFormat="1" applyFont="1" applyAlignment="1" applyProtection="1">
      <alignment horizontal="center" vertical="center"/>
      <protection/>
    </xf>
    <xf numFmtId="0" fontId="71" fillId="0" borderId="0" xfId="0" applyFont="1" applyAlignment="1">
      <alignment vertical="center"/>
    </xf>
    <xf numFmtId="14" fontId="71" fillId="0" borderId="0" xfId="0" applyNumberFormat="1" applyFont="1" applyAlignment="1">
      <alignment vertical="center"/>
    </xf>
    <xf numFmtId="14" fontId="71" fillId="0" borderId="11" xfId="0" applyNumberFormat="1" applyFont="1" applyFill="1" applyBorder="1" applyAlignment="1" applyProtection="1">
      <alignment vertical="center"/>
      <protection locked="0"/>
    </xf>
    <xf numFmtId="0" fontId="72" fillId="34" borderId="16" xfId="0" applyFont="1" applyFill="1" applyBorder="1" applyAlignment="1" applyProtection="1">
      <alignment horizontal="left" vertical="center"/>
      <protection locked="0"/>
    </xf>
    <xf numFmtId="0" fontId="72" fillId="34" borderId="15" xfId="0" applyFont="1" applyFill="1" applyBorder="1" applyAlignment="1" applyProtection="1">
      <alignment horizontal="left" vertical="center"/>
      <protection locked="0"/>
    </xf>
    <xf numFmtId="0" fontId="3" fillId="33" borderId="22" xfId="0" applyFont="1" applyFill="1" applyBorder="1" applyAlignment="1">
      <alignment horizontal="center"/>
    </xf>
    <xf numFmtId="0" fontId="8" fillId="34" borderId="15" xfId="0" applyFont="1" applyFill="1" applyBorder="1" applyAlignment="1" applyProtection="1">
      <alignment horizontal="center" vertical="center"/>
      <protection locked="0"/>
    </xf>
    <xf numFmtId="0" fontId="72" fillId="34" borderId="15" xfId="0" applyFont="1" applyFill="1" applyBorder="1" applyAlignment="1" applyProtection="1">
      <alignment horizontal="center" vertical="center"/>
      <protection locked="0"/>
    </xf>
    <xf numFmtId="0" fontId="4" fillId="35" borderId="10" xfId="0" applyFont="1" applyFill="1" applyBorder="1" applyAlignment="1">
      <alignment vertical="center"/>
    </xf>
    <xf numFmtId="176" fontId="4" fillId="35" borderId="25" xfId="0" applyNumberFormat="1" applyFont="1" applyFill="1" applyBorder="1" applyAlignment="1">
      <alignment vertical="center"/>
    </xf>
    <xf numFmtId="0" fontId="4" fillId="0" borderId="11" xfId="0" applyFont="1" applyBorder="1" applyAlignment="1">
      <alignment horizontal="right" vertical="center"/>
    </xf>
    <xf numFmtId="0" fontId="16" fillId="0" borderId="13" xfId="0" applyFont="1" applyBorder="1" applyAlignment="1" applyProtection="1">
      <alignment/>
      <protection/>
    </xf>
    <xf numFmtId="181" fontId="16" fillId="0" borderId="13" xfId="49" applyNumberFormat="1" applyFont="1" applyBorder="1" applyAlignment="1" applyProtection="1">
      <alignment/>
      <protection/>
    </xf>
    <xf numFmtId="176" fontId="4" fillId="0" borderId="25" xfId="0" applyNumberFormat="1" applyFont="1" applyFill="1" applyBorder="1" applyAlignment="1">
      <alignment vertical="center"/>
    </xf>
    <xf numFmtId="176" fontId="4" fillId="0" borderId="10" xfId="0" applyNumberFormat="1" applyFont="1" applyFill="1" applyBorder="1" applyAlignment="1">
      <alignment vertical="center"/>
    </xf>
    <xf numFmtId="176" fontId="71" fillId="35" borderId="18" xfId="0" applyNumberFormat="1" applyFont="1" applyFill="1" applyBorder="1" applyAlignment="1">
      <alignment vertical="center"/>
    </xf>
    <xf numFmtId="0" fontId="52" fillId="0" borderId="0" xfId="0" applyFont="1" applyBorder="1" applyAlignment="1">
      <alignment/>
    </xf>
    <xf numFmtId="0" fontId="73" fillId="0" borderId="0" xfId="0" applyFont="1" applyBorder="1" applyAlignment="1">
      <alignment vertical="center"/>
    </xf>
    <xf numFmtId="0" fontId="0" fillId="0" borderId="0" xfId="0" applyAlignment="1">
      <alignment horizontal="left" vertical="center"/>
    </xf>
    <xf numFmtId="0" fontId="11" fillId="0" borderId="0" xfId="0" applyFont="1" applyBorder="1" applyAlignment="1" applyProtection="1">
      <alignment horizontal="left" vertical="top"/>
      <protection/>
    </xf>
    <xf numFmtId="0" fontId="11" fillId="0" borderId="0" xfId="0" applyFont="1" applyFill="1" applyBorder="1" applyAlignment="1" applyProtection="1">
      <alignment horizontal="center"/>
      <protection/>
    </xf>
    <xf numFmtId="0" fontId="23" fillId="0" borderId="0" xfId="0" applyFont="1" applyFill="1" applyBorder="1" applyAlignment="1" applyProtection="1">
      <alignment vertical="top"/>
      <protection locked="0"/>
    </xf>
    <xf numFmtId="0" fontId="11" fillId="0" borderId="0" xfId="0" applyFont="1" applyFill="1" applyBorder="1" applyAlignment="1" applyProtection="1">
      <alignment vertical="top"/>
      <protection/>
    </xf>
    <xf numFmtId="0" fontId="17" fillId="0" borderId="0" xfId="0" applyFont="1" applyBorder="1" applyAlignment="1" applyProtection="1">
      <alignment horizontal="center"/>
      <protection/>
    </xf>
    <xf numFmtId="0" fontId="17" fillId="0" borderId="13" xfId="0" applyFont="1" applyBorder="1" applyAlignment="1" applyProtection="1">
      <alignment horizontal="center"/>
      <protection/>
    </xf>
    <xf numFmtId="0" fontId="8" fillId="34" borderId="30" xfId="0" applyFont="1" applyFill="1" applyBorder="1" applyAlignment="1" applyProtection="1">
      <alignment horizontal="center" vertical="center"/>
      <protection locked="0"/>
    </xf>
    <xf numFmtId="0" fontId="8" fillId="34" borderId="31" xfId="0" applyFont="1" applyFill="1" applyBorder="1" applyAlignment="1" applyProtection="1">
      <alignment horizontal="center" vertical="center"/>
      <protection locked="0"/>
    </xf>
    <xf numFmtId="0" fontId="8" fillId="34" borderId="32" xfId="0" applyFont="1" applyFill="1" applyBorder="1" applyAlignment="1" applyProtection="1">
      <alignment horizontal="center" vertical="center"/>
      <protection locked="0"/>
    </xf>
    <xf numFmtId="0" fontId="11" fillId="36" borderId="33" xfId="0" applyFont="1" applyFill="1" applyBorder="1" applyAlignment="1" applyProtection="1">
      <alignment/>
      <protection/>
    </xf>
    <xf numFmtId="0" fontId="11" fillId="0" borderId="33" xfId="0" applyFont="1" applyBorder="1" applyAlignment="1" applyProtection="1">
      <alignment/>
      <protection/>
    </xf>
    <xf numFmtId="179" fontId="8" fillId="34" borderId="34" xfId="0" applyNumberFormat="1" applyFont="1" applyFill="1" applyBorder="1" applyAlignment="1" applyProtection="1">
      <alignment vertical="center"/>
      <protection locked="0"/>
    </xf>
    <xf numFmtId="179" fontId="8" fillId="34" borderId="34" xfId="0" applyNumberFormat="1" applyFont="1" applyFill="1" applyBorder="1" applyAlignment="1" applyProtection="1">
      <alignment horizontal="right" vertical="center"/>
      <protection locked="0"/>
    </xf>
    <xf numFmtId="179" fontId="8" fillId="34" borderId="22" xfId="0" applyNumberFormat="1" applyFont="1" applyFill="1" applyBorder="1" applyAlignment="1" applyProtection="1">
      <alignment vertical="center"/>
      <protection locked="0"/>
    </xf>
    <xf numFmtId="179" fontId="72" fillId="34" borderId="22" xfId="0" applyNumberFormat="1" applyFont="1" applyFill="1" applyBorder="1" applyAlignment="1" applyProtection="1">
      <alignment vertical="center"/>
      <protection locked="0"/>
    </xf>
    <xf numFmtId="179" fontId="72" fillId="34" borderId="34" xfId="0" applyNumberFormat="1" applyFont="1" applyFill="1" applyBorder="1" applyAlignment="1" applyProtection="1">
      <alignment vertical="center"/>
      <protection locked="0"/>
    </xf>
    <xf numFmtId="0" fontId="4" fillId="0" borderId="35" xfId="0" applyFont="1" applyFill="1" applyBorder="1" applyAlignment="1" applyProtection="1">
      <alignment vertical="center" shrinkToFit="1"/>
      <protection locked="0"/>
    </xf>
    <xf numFmtId="0" fontId="71" fillId="0" borderId="35" xfId="0" applyFont="1" applyFill="1" applyBorder="1" applyAlignment="1" applyProtection="1">
      <alignment vertical="center" shrinkToFit="1"/>
      <protection locked="0"/>
    </xf>
    <xf numFmtId="0" fontId="4" fillId="35" borderId="36" xfId="0" applyFont="1" applyFill="1" applyBorder="1" applyAlignment="1">
      <alignment horizontal="left" vertical="center" shrinkToFit="1"/>
    </xf>
    <xf numFmtId="179" fontId="8" fillId="0" borderId="37" xfId="0" applyNumberFormat="1" applyFont="1" applyBorder="1" applyAlignment="1" applyProtection="1">
      <alignment vertical="center" shrinkToFit="1"/>
      <protection locked="0"/>
    </xf>
    <xf numFmtId="179" fontId="8" fillId="0" borderId="34" xfId="0" applyNumberFormat="1" applyFont="1" applyBorder="1" applyAlignment="1" applyProtection="1">
      <alignment vertical="center" shrinkToFit="1"/>
      <protection locked="0"/>
    </xf>
    <xf numFmtId="179" fontId="8" fillId="0" borderId="38" xfId="0" applyNumberFormat="1" applyFont="1" applyBorder="1" applyAlignment="1" applyProtection="1">
      <alignment vertical="center" shrinkToFit="1"/>
      <protection locked="0"/>
    </xf>
    <xf numFmtId="0" fontId="11" fillId="0" borderId="0" xfId="0" applyFont="1" applyBorder="1" applyAlignment="1" applyProtection="1">
      <alignment horizontal="right"/>
      <protection/>
    </xf>
    <xf numFmtId="0" fontId="24" fillId="0" borderId="0" xfId="0" applyFont="1" applyAlignment="1" applyProtection="1">
      <alignment/>
      <protection/>
    </xf>
    <xf numFmtId="0" fontId="2" fillId="0" borderId="0" xfId="0" applyFont="1" applyBorder="1" applyAlignment="1" applyProtection="1">
      <alignment vertical="center"/>
      <protection/>
    </xf>
    <xf numFmtId="0" fontId="12" fillId="0" borderId="0" xfId="0" applyFont="1" applyBorder="1" applyAlignment="1" applyProtection="1">
      <alignment vertical="center"/>
      <protection/>
    </xf>
    <xf numFmtId="0" fontId="14" fillId="0" borderId="0" xfId="0" applyFont="1" applyBorder="1" applyAlignment="1" applyProtection="1">
      <alignment/>
      <protection/>
    </xf>
    <xf numFmtId="0" fontId="15" fillId="0" borderId="0" xfId="0" applyFont="1" applyBorder="1" applyAlignment="1" applyProtection="1">
      <alignment/>
      <protection/>
    </xf>
    <xf numFmtId="0" fontId="4" fillId="35" borderId="24" xfId="0" applyFont="1" applyFill="1" applyBorder="1" applyAlignment="1">
      <alignment horizontal="center" vertical="center" shrinkToFit="1"/>
    </xf>
    <xf numFmtId="0" fontId="4" fillId="35" borderId="18" xfId="0" applyFont="1" applyFill="1" applyBorder="1" applyAlignment="1">
      <alignment vertical="center" shrinkToFit="1"/>
    </xf>
    <xf numFmtId="0" fontId="4" fillId="35" borderId="25" xfId="0" applyFont="1" applyFill="1" applyBorder="1" applyAlignment="1">
      <alignment vertical="center" shrinkToFit="1"/>
    </xf>
    <xf numFmtId="0" fontId="4" fillId="35" borderId="22" xfId="0" applyFont="1" applyFill="1" applyBorder="1" applyAlignment="1">
      <alignment horizontal="center" vertical="center" shrinkToFit="1"/>
    </xf>
    <xf numFmtId="0" fontId="6" fillId="35" borderId="18" xfId="0" applyFont="1" applyFill="1" applyBorder="1" applyAlignment="1">
      <alignment vertical="center" shrinkToFit="1"/>
    </xf>
    <xf numFmtId="0" fontId="6" fillId="35" borderId="24" xfId="0" applyFont="1" applyFill="1" applyBorder="1" applyAlignment="1">
      <alignment horizontal="center" vertical="center" shrinkToFit="1"/>
    </xf>
    <xf numFmtId="0" fontId="6" fillId="35" borderId="25" xfId="0" applyFont="1" applyFill="1" applyBorder="1" applyAlignment="1">
      <alignment vertical="center" shrinkToFit="1"/>
    </xf>
    <xf numFmtId="0" fontId="6" fillId="35" borderId="22" xfId="0" applyFont="1" applyFill="1" applyBorder="1" applyAlignment="1">
      <alignment horizontal="center" vertical="center" shrinkToFit="1"/>
    </xf>
    <xf numFmtId="0" fontId="16" fillId="0" borderId="0" xfId="0" applyFont="1" applyAlignment="1" applyProtection="1">
      <alignment horizontal="left"/>
      <protection/>
    </xf>
    <xf numFmtId="0" fontId="0" fillId="0" borderId="10" xfId="0" applyBorder="1" applyAlignment="1">
      <alignment vertical="center" shrinkToFit="1"/>
    </xf>
    <xf numFmtId="0" fontId="8" fillId="0" borderId="39" xfId="0" applyFont="1" applyBorder="1" applyAlignment="1">
      <alignment horizontal="center" vertical="center" shrinkToFit="1"/>
    </xf>
    <xf numFmtId="0" fontId="8" fillId="0" borderId="37" xfId="0" applyFont="1" applyBorder="1" applyAlignment="1">
      <alignment horizontal="center" vertical="center" shrinkToFit="1"/>
    </xf>
    <xf numFmtId="0" fontId="0" fillId="0" borderId="17" xfId="0" applyBorder="1" applyAlignment="1">
      <alignment horizontal="center" vertical="center" shrinkToFit="1"/>
    </xf>
    <xf numFmtId="0" fontId="0" fillId="0" borderId="22" xfId="0" applyBorder="1" applyAlignment="1">
      <alignment horizontal="center" vertical="center" shrinkToFit="1"/>
    </xf>
    <xf numFmtId="0" fontId="0" fillId="0" borderId="39" xfId="0" applyBorder="1" applyAlignment="1">
      <alignment horizontal="center" vertical="center" shrinkToFit="1"/>
    </xf>
    <xf numFmtId="0" fontId="8" fillId="0" borderId="40" xfId="0" applyFont="1" applyBorder="1" applyAlignment="1">
      <alignment horizontal="center" vertical="center" shrinkToFit="1"/>
    </xf>
    <xf numFmtId="0" fontId="0" fillId="0" borderId="36" xfId="0" applyBorder="1" applyAlignment="1">
      <alignment horizontal="center" vertical="center" shrinkToFit="1"/>
    </xf>
    <xf numFmtId="0" fontId="0" fillId="0" borderId="25" xfId="0" applyBorder="1" applyAlignment="1">
      <alignment horizontal="center" vertical="center" shrinkToFit="1"/>
    </xf>
    <xf numFmtId="0" fontId="21" fillId="0" borderId="10" xfId="0" applyFont="1" applyBorder="1" applyAlignment="1">
      <alignment horizontal="center" vertical="center" shrinkToFit="1"/>
    </xf>
    <xf numFmtId="0" fontId="0" fillId="0" borderId="39" xfId="0" applyBorder="1" applyAlignment="1">
      <alignment vertical="center" shrinkToFit="1"/>
    </xf>
    <xf numFmtId="0" fontId="8" fillId="0" borderId="41"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36" xfId="0" applyFont="1" applyBorder="1" applyAlignment="1">
      <alignment horizontal="center" vertical="center" shrinkToFit="1"/>
    </xf>
    <xf numFmtId="0" fontId="8" fillId="0" borderId="36"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7" xfId="0" applyBorder="1" applyAlignment="1">
      <alignment vertical="center" shrinkToFit="1"/>
    </xf>
    <xf numFmtId="0" fontId="8" fillId="0" borderId="26" xfId="0" applyFont="1" applyBorder="1" applyAlignment="1">
      <alignment horizontal="center" vertical="center" shrinkToFit="1"/>
    </xf>
    <xf numFmtId="0" fontId="21" fillId="0" borderId="10" xfId="0" applyFont="1" applyFill="1" applyBorder="1" applyAlignment="1">
      <alignment horizontal="center" vertical="center" shrinkToFit="1"/>
    </xf>
    <xf numFmtId="0" fontId="0" fillId="0" borderId="10" xfId="0" applyFont="1" applyFill="1" applyBorder="1" applyAlignment="1">
      <alignment vertical="center" shrinkToFit="1"/>
    </xf>
    <xf numFmtId="0" fontId="10" fillId="0" borderId="0" xfId="0" applyFont="1" applyAlignment="1">
      <alignment vertical="center" shrinkToFit="1"/>
    </xf>
    <xf numFmtId="0" fontId="8" fillId="0" borderId="17" xfId="0" applyFont="1" applyBorder="1" applyAlignment="1">
      <alignment vertical="center" shrinkToFit="1"/>
    </xf>
    <xf numFmtId="0" fontId="8" fillId="0" borderId="42" xfId="0" applyFont="1" applyBorder="1" applyAlignment="1" applyProtection="1">
      <alignment horizontal="center" vertical="center" shrinkToFit="1"/>
      <protection locked="0"/>
    </xf>
    <xf numFmtId="0" fontId="8" fillId="35" borderId="36" xfId="0" applyFont="1" applyFill="1" applyBorder="1" applyAlignment="1">
      <alignment horizontal="center" vertical="center" shrinkToFit="1"/>
    </xf>
    <xf numFmtId="0" fontId="8" fillId="34" borderId="16" xfId="0" applyFont="1" applyFill="1" applyBorder="1" applyAlignment="1" applyProtection="1">
      <alignment horizontal="left" vertical="center" shrinkToFit="1"/>
      <protection locked="0"/>
    </xf>
    <xf numFmtId="0" fontId="4" fillId="35" borderId="10" xfId="0" applyFont="1" applyFill="1" applyBorder="1" applyAlignment="1">
      <alignment horizontal="center" vertical="center" shrinkToFit="1"/>
    </xf>
    <xf numFmtId="176" fontId="4" fillId="35" borderId="43" xfId="0" applyNumberFormat="1" applyFont="1" applyFill="1" applyBorder="1" applyAlignment="1">
      <alignment vertical="center" shrinkToFit="1"/>
    </xf>
    <xf numFmtId="0" fontId="0" fillId="0" borderId="36" xfId="0" applyFont="1" applyBorder="1" applyAlignment="1" applyProtection="1">
      <alignment vertical="center" shrinkToFit="1"/>
      <protection locked="0"/>
    </xf>
    <xf numFmtId="0" fontId="0" fillId="0" borderId="37" xfId="0" applyFont="1" applyBorder="1" applyAlignment="1" applyProtection="1">
      <alignment vertical="center" shrinkToFit="1"/>
      <protection locked="0"/>
    </xf>
    <xf numFmtId="0" fontId="8" fillId="37" borderId="15" xfId="0" applyFont="1" applyFill="1" applyBorder="1" applyAlignment="1" applyProtection="1">
      <alignment horizontal="center" vertical="center" shrinkToFit="1"/>
      <protection locked="0"/>
    </xf>
    <xf numFmtId="176" fontId="4" fillId="38" borderId="18" xfId="0" applyNumberFormat="1" applyFont="1" applyFill="1" applyBorder="1" applyAlignment="1">
      <alignment vertical="center" shrinkToFit="1"/>
    </xf>
    <xf numFmtId="0" fontId="4" fillId="0" borderId="0" xfId="0" applyFont="1" applyAlignment="1">
      <alignment vertical="center" shrinkToFit="1"/>
    </xf>
    <xf numFmtId="0" fontId="8" fillId="0" borderId="25" xfId="0" applyFont="1" applyBorder="1" applyAlignment="1" applyProtection="1">
      <alignment horizontal="center" vertical="center" shrinkToFit="1"/>
      <protection locked="0"/>
    </xf>
    <xf numFmtId="0" fontId="8" fillId="35" borderId="23" xfId="0" applyFont="1" applyFill="1" applyBorder="1" applyAlignment="1">
      <alignment horizontal="center" vertical="center" shrinkToFit="1"/>
    </xf>
    <xf numFmtId="0" fontId="0" fillId="0" borderId="10" xfId="0" applyFont="1" applyBorder="1" applyAlignment="1" applyProtection="1">
      <alignment vertical="center" shrinkToFit="1"/>
      <protection locked="0"/>
    </xf>
    <xf numFmtId="0" fontId="0" fillId="0" borderId="34" xfId="0" applyFont="1" applyBorder="1" applyAlignment="1" applyProtection="1">
      <alignment vertical="center" shrinkToFit="1"/>
      <protection locked="0"/>
    </xf>
    <xf numFmtId="0" fontId="0" fillId="0" borderId="0" xfId="0" applyAlignment="1">
      <alignment vertical="center" shrinkToFit="1"/>
    </xf>
    <xf numFmtId="0" fontId="8" fillId="0" borderId="44" xfId="0" applyFont="1" applyBorder="1" applyAlignment="1" applyProtection="1">
      <alignment horizontal="center" vertical="center" shrinkToFit="1"/>
      <protection locked="0"/>
    </xf>
    <xf numFmtId="0" fontId="8" fillId="35" borderId="45" xfId="0" applyFont="1" applyFill="1" applyBorder="1" applyAlignment="1">
      <alignment horizontal="center" vertical="center" shrinkToFit="1"/>
    </xf>
    <xf numFmtId="0" fontId="4" fillId="35" borderId="46" xfId="0" applyFont="1" applyFill="1" applyBorder="1" applyAlignment="1">
      <alignment horizontal="center" vertical="center" shrinkToFit="1"/>
    </xf>
    <xf numFmtId="0" fontId="0" fillId="0" borderId="46" xfId="0" applyFont="1" applyBorder="1" applyAlignment="1" applyProtection="1">
      <alignment vertical="center" shrinkToFit="1"/>
      <protection locked="0"/>
    </xf>
    <xf numFmtId="0" fontId="0" fillId="0" borderId="38" xfId="0" applyFont="1" applyBorder="1" applyAlignment="1" applyProtection="1">
      <alignment vertical="center" shrinkToFit="1"/>
      <protection locked="0"/>
    </xf>
    <xf numFmtId="0" fontId="0" fillId="0" borderId="0" xfId="0" applyAlignment="1">
      <alignment horizontal="center" vertical="center" shrinkToFit="1"/>
    </xf>
    <xf numFmtId="0" fontId="4" fillId="0" borderId="15" xfId="0" applyFont="1" applyBorder="1" applyAlignment="1">
      <alignment horizontal="right" vertical="center" shrinkToFit="1"/>
    </xf>
    <xf numFmtId="176" fontId="4" fillId="3" borderId="15" xfId="0" applyNumberFormat="1" applyFont="1" applyFill="1" applyBorder="1" applyAlignment="1">
      <alignment vertical="center" shrinkToFit="1"/>
    </xf>
    <xf numFmtId="176" fontId="4" fillId="0" borderId="25" xfId="0" applyNumberFormat="1" applyFont="1" applyFill="1" applyBorder="1" applyAlignment="1">
      <alignment vertical="center" shrinkToFit="1"/>
    </xf>
    <xf numFmtId="176" fontId="4" fillId="38" borderId="25" xfId="0" applyNumberFormat="1" applyFont="1" applyFill="1" applyBorder="1" applyAlignment="1">
      <alignment vertical="center" shrinkToFit="1"/>
    </xf>
    <xf numFmtId="0" fontId="0" fillId="0" borderId="0" xfId="0" applyFont="1" applyAlignment="1">
      <alignment vertical="center" shrinkToFit="1"/>
    </xf>
    <xf numFmtId="0" fontId="0" fillId="0" borderId="47" xfId="0" applyBorder="1" applyAlignment="1" applyProtection="1">
      <alignment horizontal="center" vertical="top"/>
      <protection locked="0"/>
    </xf>
    <xf numFmtId="0" fontId="74" fillId="39" borderId="21" xfId="0" applyFont="1" applyFill="1" applyBorder="1" applyAlignment="1">
      <alignment horizontal="center" vertical="center"/>
    </xf>
    <xf numFmtId="0" fontId="0" fillId="0" borderId="15" xfId="0" applyBorder="1" applyAlignment="1" applyProtection="1">
      <alignment vertical="center"/>
      <protection locked="0"/>
    </xf>
    <xf numFmtId="0" fontId="0" fillId="39" borderId="48" xfId="0" applyFill="1" applyBorder="1" applyAlignment="1">
      <alignment horizontal="center" vertical="center"/>
    </xf>
    <xf numFmtId="0" fontId="0" fillId="39" borderId="49" xfId="0" applyFill="1" applyBorder="1" applyAlignment="1">
      <alignment horizontal="center" vertical="center"/>
    </xf>
    <xf numFmtId="0" fontId="75" fillId="0" borderId="0" xfId="0" applyFont="1" applyBorder="1" applyAlignment="1" applyProtection="1">
      <alignment horizontal="left"/>
      <protection/>
    </xf>
    <xf numFmtId="193" fontId="11" fillId="40" borderId="13" xfId="0" applyNumberFormat="1" applyFont="1" applyFill="1" applyBorder="1" applyAlignment="1" applyProtection="1">
      <alignment horizontal="left"/>
      <protection/>
    </xf>
    <xf numFmtId="0" fontId="24" fillId="41" borderId="13" xfId="0" applyFont="1" applyFill="1" applyBorder="1" applyAlignment="1" applyProtection="1">
      <alignment horizontal="left" vertical="center"/>
      <protection locked="0"/>
    </xf>
    <xf numFmtId="0" fontId="11" fillId="41" borderId="13" xfId="0" applyFont="1" applyFill="1" applyBorder="1" applyAlignment="1" applyProtection="1">
      <alignment horizontal="center" vertical="center"/>
      <protection locked="0"/>
    </xf>
    <xf numFmtId="0" fontId="17" fillId="41" borderId="13" xfId="0" applyFont="1" applyFill="1" applyBorder="1" applyAlignment="1" applyProtection="1">
      <alignment horizontal="center" vertical="center"/>
      <protection locked="0"/>
    </xf>
    <xf numFmtId="14" fontId="4" fillId="0" borderId="0" xfId="0" applyNumberFormat="1" applyFont="1" applyAlignment="1" applyProtection="1">
      <alignment horizontal="center" vertical="center"/>
      <protection/>
    </xf>
    <xf numFmtId="0" fontId="2" fillId="0" borderId="0" xfId="0" applyFont="1" applyBorder="1" applyAlignment="1" applyProtection="1">
      <alignment horizontal="center"/>
      <protection/>
    </xf>
    <xf numFmtId="14" fontId="4" fillId="0" borderId="0" xfId="0" applyNumberFormat="1"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11" fillId="0" borderId="10" xfId="0" applyFont="1" applyBorder="1" applyAlignment="1" applyProtection="1">
      <alignment horizontal="center"/>
      <protection/>
    </xf>
    <xf numFmtId="185" fontId="17" fillId="41" borderId="13" xfId="0" applyNumberFormat="1" applyFont="1" applyFill="1" applyBorder="1" applyAlignment="1" applyProtection="1">
      <alignment horizontal="center" vertical="center"/>
      <protection locked="0"/>
    </xf>
    <xf numFmtId="0" fontId="11" fillId="41" borderId="23" xfId="0" applyFont="1" applyFill="1" applyBorder="1" applyAlignment="1" applyProtection="1">
      <alignment horizontal="center" vertical="center"/>
      <protection locked="0"/>
    </xf>
    <xf numFmtId="187" fontId="4" fillId="0" borderId="50" xfId="0" applyNumberFormat="1" applyFont="1" applyBorder="1" applyAlignment="1">
      <alignment horizontal="center" vertical="center" wrapText="1"/>
    </xf>
    <xf numFmtId="0" fontId="76" fillId="0" borderId="0" xfId="0" applyFont="1" applyAlignment="1">
      <alignment horizontal="left" vertical="center" wrapText="1"/>
    </xf>
    <xf numFmtId="187" fontId="71" fillId="0" borderId="50" xfId="0" applyNumberFormat="1" applyFont="1" applyBorder="1" applyAlignment="1">
      <alignment horizontal="center" vertical="center" wrapText="1"/>
    </xf>
    <xf numFmtId="0" fontId="0" fillId="0" borderId="0" xfId="0" applyAlignment="1" applyProtection="1">
      <alignment horizontal="center"/>
      <protection/>
    </xf>
    <xf numFmtId="0" fontId="3" fillId="33" borderId="10" xfId="0" applyFont="1" applyFill="1" applyBorder="1" applyAlignment="1">
      <alignment horizontal="center"/>
    </xf>
    <xf numFmtId="0" fontId="2" fillId="0" borderId="0" xfId="0" applyFont="1" applyAlignment="1" applyProtection="1">
      <alignment horizontal="center"/>
      <protection/>
    </xf>
    <xf numFmtId="0" fontId="77" fillId="0" borderId="51" xfId="0" applyFont="1" applyBorder="1" applyAlignment="1">
      <alignment horizontal="center" vertical="center"/>
    </xf>
    <xf numFmtId="0" fontId="77" fillId="0" borderId="52" xfId="0" applyFont="1" applyBorder="1" applyAlignment="1">
      <alignment horizontal="center" vertical="center"/>
    </xf>
    <xf numFmtId="0" fontId="77" fillId="0" borderId="53" xfId="0" applyFont="1" applyBorder="1" applyAlignment="1">
      <alignment horizontal="center" vertical="center"/>
    </xf>
    <xf numFmtId="0" fontId="77" fillId="0" borderId="54" xfId="0" applyFont="1" applyBorder="1" applyAlignment="1">
      <alignment horizontal="center" vertical="center"/>
    </xf>
    <xf numFmtId="0" fontId="0" fillId="0" borderId="50" xfId="0" applyBorder="1" applyAlignment="1" applyProtection="1">
      <alignment horizontal="center" vertical="top"/>
      <protection locked="0"/>
    </xf>
    <xf numFmtId="0" fontId="0" fillId="0" borderId="55" xfId="0" applyBorder="1" applyAlignment="1" applyProtection="1">
      <alignment horizontal="center" vertical="top"/>
      <protection locked="0"/>
    </xf>
    <xf numFmtId="0" fontId="78" fillId="0" borderId="0" xfId="0" applyFont="1" applyAlignment="1">
      <alignment horizontal="center" vertical="center"/>
    </xf>
    <xf numFmtId="0" fontId="78" fillId="0" borderId="13" xfId="0" applyFont="1" applyBorder="1" applyAlignment="1">
      <alignment horizontal="center" vertical="center"/>
    </xf>
    <xf numFmtId="0" fontId="0" fillId="0" borderId="47"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39" borderId="22" xfId="0" applyFill="1" applyBorder="1" applyAlignment="1">
      <alignment horizontal="center" vertical="center"/>
    </xf>
    <xf numFmtId="0" fontId="0" fillId="39" borderId="23" xfId="0" applyFill="1" applyBorder="1" applyAlignment="1">
      <alignment horizontal="center" vertical="center"/>
    </xf>
    <xf numFmtId="0" fontId="0" fillId="0" borderId="25"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0" xfId="0" applyAlignment="1">
      <alignment horizontal="left" vertical="center"/>
    </xf>
    <xf numFmtId="0" fontId="77" fillId="0" borderId="59" xfId="0" applyFont="1" applyBorder="1" applyAlignment="1">
      <alignment horizontal="center" vertical="center"/>
    </xf>
    <xf numFmtId="0" fontId="77" fillId="0" borderId="55" xfId="0" applyFont="1" applyBorder="1" applyAlignment="1">
      <alignment horizontal="center" vertical="center"/>
    </xf>
    <xf numFmtId="0" fontId="77" fillId="0" borderId="60" xfId="0" applyFont="1" applyBorder="1" applyAlignment="1">
      <alignment horizontal="center" vertical="center"/>
    </xf>
    <xf numFmtId="0" fontId="77" fillId="0" borderId="61" xfId="0" applyFont="1" applyBorder="1" applyAlignment="1">
      <alignment horizontal="center" vertical="center"/>
    </xf>
    <xf numFmtId="0" fontId="77" fillId="0" borderId="62" xfId="0" applyFont="1" applyBorder="1" applyAlignment="1">
      <alignment horizontal="center" vertical="center"/>
    </xf>
    <xf numFmtId="0" fontId="77" fillId="0" borderId="63" xfId="0" applyFont="1" applyBorder="1" applyAlignment="1">
      <alignment horizontal="center" vertical="center"/>
    </xf>
    <xf numFmtId="0" fontId="0" fillId="39" borderId="39" xfId="0" applyFill="1" applyBorder="1" applyAlignment="1">
      <alignment horizontal="center" vertical="center" wrapText="1"/>
    </xf>
    <xf numFmtId="0" fontId="0" fillId="39" borderId="36" xfId="0" applyFill="1" applyBorder="1" applyAlignment="1">
      <alignment horizontal="center" vertical="center" wrapText="1"/>
    </xf>
    <xf numFmtId="0" fontId="0" fillId="39" borderId="40" xfId="0" applyFill="1" applyBorder="1" applyAlignment="1">
      <alignment horizontal="center" vertical="center" wrapText="1"/>
    </xf>
    <xf numFmtId="0" fontId="0" fillId="39" borderId="17" xfId="0" applyFill="1" applyBorder="1" applyAlignment="1">
      <alignment horizontal="center" vertical="center" wrapText="1"/>
    </xf>
    <xf numFmtId="0" fontId="0" fillId="39" borderId="10" xfId="0" applyFill="1" applyBorder="1" applyAlignment="1">
      <alignment horizontal="center" vertical="center" wrapText="1"/>
    </xf>
    <xf numFmtId="0" fontId="0" fillId="39" borderId="22" xfId="0" applyFill="1" applyBorder="1" applyAlignment="1">
      <alignment horizontal="center" vertical="center" wrapText="1"/>
    </xf>
    <xf numFmtId="0" fontId="0" fillId="39" borderId="64" xfId="0" applyFill="1" applyBorder="1" applyAlignment="1">
      <alignment horizontal="center" vertical="center" wrapText="1"/>
    </xf>
    <xf numFmtId="0" fontId="0" fillId="39" borderId="21" xfId="0" applyFill="1" applyBorder="1" applyAlignment="1">
      <alignment horizontal="center" vertical="center" wrapText="1"/>
    </xf>
    <xf numFmtId="0" fontId="0" fillId="39" borderId="14" xfId="0" applyFill="1" applyBorder="1" applyAlignment="1">
      <alignment horizontal="center" vertical="center" wrapText="1"/>
    </xf>
    <xf numFmtId="0" fontId="77" fillId="0" borderId="65" xfId="0" applyFont="1" applyBorder="1" applyAlignment="1">
      <alignment horizontal="center" vertical="center"/>
    </xf>
    <xf numFmtId="0" fontId="0" fillId="0" borderId="23" xfId="0" applyBorder="1" applyAlignment="1" applyProtection="1">
      <alignment horizontal="right" vertical="center"/>
      <protection locked="0"/>
    </xf>
    <xf numFmtId="0" fontId="0" fillId="0" borderId="25" xfId="0" applyBorder="1" applyAlignment="1" applyProtection="1">
      <alignment horizontal="right" vertical="center"/>
      <protection locked="0"/>
    </xf>
    <xf numFmtId="0" fontId="0" fillId="39" borderId="14" xfId="0" applyFill="1" applyBorder="1" applyAlignment="1">
      <alignment horizontal="center" vertical="center"/>
    </xf>
    <xf numFmtId="0" fontId="0" fillId="39" borderId="66" xfId="0" applyFill="1" applyBorder="1" applyAlignment="1">
      <alignment horizontal="center" vertical="center"/>
    </xf>
    <xf numFmtId="0" fontId="0" fillId="0" borderId="47" xfId="0" applyBorder="1" applyAlignment="1" applyProtection="1">
      <alignment horizontal="left" vertical="top"/>
      <protection locked="0"/>
    </xf>
    <xf numFmtId="0" fontId="0" fillId="0" borderId="56" xfId="0" applyBorder="1" applyAlignment="1" applyProtection="1">
      <alignment horizontal="left" vertical="top"/>
      <protection locked="0"/>
    </xf>
    <xf numFmtId="0" fontId="0" fillId="39" borderId="20" xfId="0" applyFill="1" applyBorder="1" applyAlignment="1">
      <alignment horizontal="center" vertical="center"/>
    </xf>
    <xf numFmtId="0" fontId="0" fillId="39" borderId="50" xfId="0" applyFill="1" applyBorder="1" applyAlignment="1">
      <alignment horizontal="center" vertical="center"/>
    </xf>
    <xf numFmtId="0" fontId="0" fillId="0" borderId="20"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77" fillId="0" borderId="68" xfId="0" applyFont="1" applyBorder="1" applyAlignment="1">
      <alignment horizontal="center" vertical="center"/>
    </xf>
    <xf numFmtId="0" fontId="79" fillId="0" borderId="61" xfId="0" applyFont="1" applyBorder="1" applyAlignment="1" applyProtection="1">
      <alignment horizontal="center"/>
      <protection/>
    </xf>
    <xf numFmtId="0" fontId="0" fillId="0" borderId="0" xfId="0"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bgColor indexed="10"/>
        </patternFill>
      </fill>
    </dxf>
    <dxf>
      <font>
        <b/>
        <i val="0"/>
        <u val="none"/>
        <strike val="0"/>
      </font>
      <fill>
        <patternFill>
          <bgColor indexed="10"/>
        </patternFill>
      </fill>
    </dxf>
    <dxf>
      <font>
        <b/>
        <i val="0"/>
        <u val="none"/>
        <strike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L45"/>
  <sheetViews>
    <sheetView tabSelected="1" zoomScalePageLayoutView="0" workbookViewId="0" topLeftCell="A3">
      <selection activeCell="K8" sqref="K8"/>
    </sheetView>
  </sheetViews>
  <sheetFormatPr defaultColWidth="9.00390625" defaultRowHeight="13.5"/>
  <cols>
    <col min="1" max="1" width="14.75390625" style="0" customWidth="1"/>
    <col min="2" max="2" width="2.125" style="0" customWidth="1"/>
    <col min="3" max="7" width="9.625" style="0" customWidth="1"/>
    <col min="8" max="8" width="10.00390625" style="0" customWidth="1"/>
    <col min="9" max="9" width="9.625" style="0" customWidth="1"/>
  </cols>
  <sheetData>
    <row r="1" spans="1:12" s="1" customFormat="1" ht="24" customHeight="1" hidden="1">
      <c r="A1" s="125" t="s">
        <v>59</v>
      </c>
      <c r="B1" s="126"/>
      <c r="C1" s="126"/>
      <c r="D1" s="126"/>
      <c r="E1" s="197" t="s">
        <v>60</v>
      </c>
      <c r="F1" s="197"/>
      <c r="G1" s="198">
        <f>'開催名称と起算日'!B8</f>
        <v>43800</v>
      </c>
      <c r="H1" s="198"/>
      <c r="I1" s="197" t="s">
        <v>86</v>
      </c>
      <c r="J1" s="197"/>
      <c r="K1" s="196">
        <f>'開催名称と起算日'!B9</f>
        <v>43556</v>
      </c>
      <c r="L1" s="196"/>
    </row>
    <row r="2" spans="1:11" s="10" customFormat="1" ht="35.25" customHeight="1" hidden="1">
      <c r="A2" s="47"/>
      <c r="B2" s="47"/>
      <c r="C2" s="47"/>
      <c r="D2" s="47"/>
      <c r="E2" s="47"/>
      <c r="F2" s="47"/>
      <c r="G2" s="47"/>
      <c r="H2" s="47"/>
      <c r="I2" s="47"/>
      <c r="J2" s="47"/>
      <c r="K2" s="36"/>
    </row>
    <row r="3" spans="1:11" s="11" customFormat="1" ht="28.5">
      <c r="A3" s="199" t="str">
        <f>'開催名称と起算日'!B3</f>
        <v>第7回スイムピア記録会</v>
      </c>
      <c r="B3" s="199"/>
      <c r="C3" s="199"/>
      <c r="D3" s="199"/>
      <c r="E3" s="199"/>
      <c r="F3" s="199"/>
      <c r="G3" s="199"/>
      <c r="H3" s="199"/>
      <c r="I3" s="199"/>
      <c r="J3" s="127"/>
      <c r="K3" s="37"/>
    </row>
    <row r="4" spans="1:11" s="12" customFormat="1" ht="28.5" hidden="1">
      <c r="A4" s="199" t="str">
        <f>'開催名称と起算日'!B4</f>
        <v>（TEPPEN　MEAT）申込書</v>
      </c>
      <c r="B4" s="199"/>
      <c r="C4" s="199"/>
      <c r="D4" s="199"/>
      <c r="E4" s="199"/>
      <c r="F4" s="199"/>
      <c r="G4" s="199"/>
      <c r="H4" s="199"/>
      <c r="I4" s="199"/>
      <c r="J4" s="128"/>
      <c r="K4" s="38"/>
    </row>
    <row r="5" spans="1:11" s="12" customFormat="1" ht="28.5">
      <c r="A5" s="199" t="s">
        <v>174</v>
      </c>
      <c r="B5" s="199"/>
      <c r="C5" s="199"/>
      <c r="D5" s="199"/>
      <c r="E5" s="199"/>
      <c r="F5" s="199"/>
      <c r="G5" s="199"/>
      <c r="H5" s="199"/>
      <c r="I5" s="199"/>
      <c r="J5" s="128"/>
      <c r="K5" s="38"/>
    </row>
    <row r="6" spans="1:11" s="10" customFormat="1" ht="24" customHeight="1">
      <c r="A6" s="123"/>
      <c r="B6" s="123"/>
      <c r="C6" s="123"/>
      <c r="D6" s="123"/>
      <c r="E6" s="123"/>
      <c r="F6" s="123"/>
      <c r="G6" s="123"/>
      <c r="H6" s="19"/>
      <c r="I6" s="19"/>
      <c r="J6" s="47"/>
      <c r="K6" s="36"/>
    </row>
    <row r="7" spans="1:11" s="10" customFormat="1" ht="24" customHeight="1">
      <c r="A7" s="19"/>
      <c r="B7" s="19"/>
      <c r="C7" s="191" t="s">
        <v>166</v>
      </c>
      <c r="D7" s="191"/>
      <c r="E7" s="191"/>
      <c r="F7" s="191"/>
      <c r="G7" s="191"/>
      <c r="H7" s="191"/>
      <c r="I7" s="191"/>
      <c r="J7" s="36"/>
      <c r="K7" s="36"/>
    </row>
    <row r="8" spans="1:11" s="10" customFormat="1" ht="24" customHeight="1">
      <c r="A8" s="43" t="s">
        <v>160</v>
      </c>
      <c r="B8" s="44" t="s">
        <v>19</v>
      </c>
      <c r="C8" s="194"/>
      <c r="D8" s="195"/>
      <c r="E8" s="195"/>
      <c r="F8" s="195"/>
      <c r="G8" s="124" t="s">
        <v>28</v>
      </c>
      <c r="H8" s="19"/>
      <c r="I8" s="19"/>
      <c r="J8" s="36"/>
      <c r="K8" s="36"/>
    </row>
    <row r="9" spans="1:11" s="10" customFormat="1" ht="19.5" customHeight="1">
      <c r="A9" s="19"/>
      <c r="B9" s="19"/>
      <c r="C9" s="101" t="s">
        <v>157</v>
      </c>
      <c r="D9" s="19"/>
      <c r="E9" s="19"/>
      <c r="F9" s="19"/>
      <c r="G9" s="19"/>
      <c r="H9" s="19"/>
      <c r="I9" s="19"/>
      <c r="J9" s="36"/>
      <c r="K9" s="36"/>
    </row>
    <row r="10" spans="1:11" s="10" customFormat="1" ht="19.5" customHeight="1">
      <c r="A10" s="19"/>
      <c r="B10" s="19"/>
      <c r="C10" s="191" t="s">
        <v>166</v>
      </c>
      <c r="D10" s="191"/>
      <c r="E10" s="191"/>
      <c r="F10" s="191"/>
      <c r="G10" s="191"/>
      <c r="H10" s="191"/>
      <c r="I10" s="191"/>
      <c r="J10" s="36"/>
      <c r="K10" s="36"/>
    </row>
    <row r="11" spans="1:11" s="10" customFormat="1" ht="24" customHeight="1">
      <c r="A11" s="43" t="s">
        <v>161</v>
      </c>
      <c r="B11" s="44" t="s">
        <v>19</v>
      </c>
      <c r="C11" s="194"/>
      <c r="D11" s="195"/>
      <c r="E11" s="195"/>
      <c r="F11" s="195"/>
      <c r="G11" s="124" t="s">
        <v>39</v>
      </c>
      <c r="H11" s="191" t="s">
        <v>169</v>
      </c>
      <c r="I11" s="191"/>
      <c r="J11" s="36"/>
      <c r="K11" s="36"/>
    </row>
    <row r="12" spans="1:11" s="10" customFormat="1" ht="18.75" customHeight="1">
      <c r="A12" s="19"/>
      <c r="B12" s="19"/>
      <c r="C12" s="101" t="s">
        <v>162</v>
      </c>
      <c r="D12" s="19"/>
      <c r="E12" s="19"/>
      <c r="F12" s="19"/>
      <c r="G12" s="19"/>
      <c r="H12" s="19"/>
      <c r="I12" s="19"/>
      <c r="J12" s="36"/>
      <c r="K12" s="36"/>
    </row>
    <row r="13" spans="1:11" s="10" customFormat="1" ht="24" customHeight="1">
      <c r="A13" s="43" t="s">
        <v>20</v>
      </c>
      <c r="B13" s="44" t="s">
        <v>21</v>
      </c>
      <c r="C13" s="194"/>
      <c r="D13" s="195"/>
      <c r="E13" s="195"/>
      <c r="F13" s="195"/>
      <c r="G13" s="19"/>
      <c r="H13" s="19"/>
      <c r="I13" s="19"/>
      <c r="J13" s="36"/>
      <c r="K13" s="36"/>
    </row>
    <row r="14" spans="1:11" s="10" customFormat="1" ht="18.75" customHeight="1">
      <c r="A14" s="19"/>
      <c r="B14" s="19"/>
      <c r="C14" s="191" t="s">
        <v>170</v>
      </c>
      <c r="D14" s="191"/>
      <c r="E14" s="191"/>
      <c r="F14" s="191"/>
      <c r="G14" s="191"/>
      <c r="H14" s="191"/>
      <c r="I14" s="191"/>
      <c r="J14" s="36"/>
      <c r="K14" s="36"/>
    </row>
    <row r="15" spans="1:11" s="10" customFormat="1" ht="19.5" customHeight="1" hidden="1">
      <c r="A15" s="19"/>
      <c r="B15" s="19"/>
      <c r="C15" s="19"/>
      <c r="D15" s="19"/>
      <c r="E15" s="19"/>
      <c r="F15" s="19"/>
      <c r="G15" s="19"/>
      <c r="H15" s="19"/>
      <c r="I15" s="19"/>
      <c r="J15" s="36"/>
      <c r="K15" s="36"/>
    </row>
    <row r="16" spans="1:11" s="10" customFormat="1" ht="13.5" customHeight="1">
      <c r="A16" s="19"/>
      <c r="B16" s="19"/>
      <c r="C16" s="123" t="s">
        <v>164</v>
      </c>
      <c r="D16" s="192"/>
      <c r="E16" s="192"/>
      <c r="F16" s="191" t="s">
        <v>168</v>
      </c>
      <c r="G16" s="191"/>
      <c r="H16" s="191"/>
      <c r="I16" s="191"/>
      <c r="J16" s="36"/>
      <c r="K16" s="36"/>
    </row>
    <row r="17" spans="1:11" s="10" customFormat="1" ht="24" customHeight="1">
      <c r="A17" s="19" t="s">
        <v>158</v>
      </c>
      <c r="B17" s="44" t="s">
        <v>19</v>
      </c>
      <c r="C17" s="193"/>
      <c r="D17" s="193"/>
      <c r="E17" s="193"/>
      <c r="F17" s="193"/>
      <c r="G17" s="193"/>
      <c r="H17" s="193"/>
      <c r="I17" s="19"/>
      <c r="J17" s="36"/>
      <c r="K17" s="36"/>
    </row>
    <row r="18" spans="1:11" s="10" customFormat="1" ht="24" customHeight="1">
      <c r="A18" s="19" t="s">
        <v>159</v>
      </c>
      <c r="B18" s="44" t="s">
        <v>19</v>
      </c>
      <c r="C18" s="202"/>
      <c r="D18" s="202"/>
      <c r="E18" s="202"/>
      <c r="F18" s="202"/>
      <c r="G18" s="202"/>
      <c r="H18" s="202"/>
      <c r="I18" s="19"/>
      <c r="J18" s="36"/>
      <c r="K18" s="36"/>
    </row>
    <row r="19" spans="1:11" s="10" customFormat="1" ht="15" customHeight="1">
      <c r="A19" s="19"/>
      <c r="B19" s="102"/>
      <c r="C19" s="191" t="s">
        <v>167</v>
      </c>
      <c r="D19" s="191"/>
      <c r="E19" s="191"/>
      <c r="F19" s="191"/>
      <c r="G19" s="191"/>
      <c r="H19" s="104"/>
      <c r="I19" s="19"/>
      <c r="J19" s="36"/>
      <c r="K19" s="36"/>
    </row>
    <row r="20" spans="1:11" s="10" customFormat="1" ht="1.5" customHeight="1">
      <c r="A20" s="19"/>
      <c r="B20" s="102"/>
      <c r="C20" s="103"/>
      <c r="D20" s="103"/>
      <c r="E20" s="103"/>
      <c r="F20" s="103"/>
      <c r="G20" s="103"/>
      <c r="H20" s="103"/>
      <c r="I20" s="19"/>
      <c r="J20" s="36"/>
      <c r="K20" s="36"/>
    </row>
    <row r="21" spans="1:11" s="10" customFormat="1" ht="0.75" customHeight="1">
      <c r="A21" s="19"/>
      <c r="B21" s="19"/>
      <c r="C21" s="21"/>
      <c r="D21" s="21"/>
      <c r="E21" s="21"/>
      <c r="F21" s="21"/>
      <c r="G21" s="21"/>
      <c r="H21" s="21"/>
      <c r="I21" s="19"/>
      <c r="J21" s="36"/>
      <c r="K21" s="36"/>
    </row>
    <row r="22" spans="1:11" s="10" customFormat="1" ht="24" customHeight="1">
      <c r="A22" s="22" t="s">
        <v>40</v>
      </c>
      <c r="B22" s="19"/>
      <c r="C22" s="201"/>
      <c r="D22" s="201"/>
      <c r="E22" s="201"/>
      <c r="F22" s="201"/>
      <c r="G22" s="105"/>
      <c r="H22" s="105"/>
      <c r="I22" s="105"/>
      <c r="J22" s="36"/>
      <c r="K22" s="36"/>
    </row>
    <row r="23" spans="1:11" s="10" customFormat="1" ht="18" customHeight="1">
      <c r="A23" s="22"/>
      <c r="B23" s="19"/>
      <c r="C23" s="106"/>
      <c r="D23" s="106"/>
      <c r="E23" s="106"/>
      <c r="F23" s="106"/>
      <c r="G23" s="106"/>
      <c r="H23" s="106"/>
      <c r="I23" s="106"/>
      <c r="J23" s="36"/>
      <c r="K23" s="36"/>
    </row>
    <row r="24" spans="1:11" s="10" customFormat="1" ht="20.25" customHeight="1">
      <c r="A24" s="45" t="s">
        <v>24</v>
      </c>
      <c r="B24" s="44" t="s">
        <v>21</v>
      </c>
      <c r="C24" s="200" t="s">
        <v>165</v>
      </c>
      <c r="D24" s="200"/>
      <c r="E24" s="200" t="s">
        <v>77</v>
      </c>
      <c r="F24" s="200"/>
      <c r="G24" s="200" t="s">
        <v>78</v>
      </c>
      <c r="H24" s="200"/>
      <c r="I24" s="200" t="s">
        <v>6</v>
      </c>
      <c r="J24" s="36"/>
      <c r="K24" s="36"/>
    </row>
    <row r="25" spans="1:11" s="10" customFormat="1" ht="20.25" customHeight="1">
      <c r="A25" s="47"/>
      <c r="B25" s="48"/>
      <c r="C25" s="46" t="s">
        <v>23</v>
      </c>
      <c r="D25" s="46" t="s">
        <v>22</v>
      </c>
      <c r="E25" s="46" t="s">
        <v>23</v>
      </c>
      <c r="F25" s="46" t="s">
        <v>22</v>
      </c>
      <c r="G25" s="46" t="s">
        <v>23</v>
      </c>
      <c r="H25" s="46" t="s">
        <v>22</v>
      </c>
      <c r="I25" s="200"/>
      <c r="J25" s="36"/>
      <c r="K25" s="36"/>
    </row>
    <row r="26" spans="1:11" s="10" customFormat="1" ht="20.25" customHeight="1">
      <c r="A26" s="36"/>
      <c r="B26" s="48"/>
      <c r="C26" s="46">
        <f>COUNTIF(男子件数,"Ｋ")+COUNTIF(男子件数,"Ａ")+COUNTIF(男子件数,"Ｂ")+COUNTIF(男子件数,"Ｃ")+COUNTIF(男子件数,"D")+COUNTIF(男子件数,"E")+COUNTIF(男子件数,"F")</f>
        <v>0</v>
      </c>
      <c r="D26" s="46">
        <f>COUNTIF(女子件数,"Ｋ")+COUNTIF(女子件数,"Ａ")+COUNTIF(女子件数,"Ｂ")+COUNTIF(女子件数,"Ｃ")+COUNTIF(女子件数,"D")+COUNTIF(女子件数,"E")+COUNTIF(女子件数,"F")</f>
        <v>0</v>
      </c>
      <c r="E26" s="46">
        <f>COUNTIF(男子件数,"G")+COUNTIF(男子件数,"H")</f>
        <v>0</v>
      </c>
      <c r="F26" s="46">
        <f>COUNTIF(女子件数,"G")+COUNTIF(女子件数,"H")</f>
        <v>0</v>
      </c>
      <c r="G26" s="46">
        <f>男子合計件数-C26-E26</f>
        <v>0</v>
      </c>
      <c r="H26" s="46">
        <f>女子合計件数-D26-F26</f>
        <v>0</v>
      </c>
      <c r="I26" s="46">
        <f>SUM(C26:H26)</f>
        <v>0</v>
      </c>
      <c r="J26" s="36"/>
      <c r="K26" s="36"/>
    </row>
    <row r="27" spans="1:11" s="10" customFormat="1" ht="20.25" customHeight="1">
      <c r="A27" s="45"/>
      <c r="B27" s="47"/>
      <c r="C27" s="19"/>
      <c r="D27" s="19"/>
      <c r="E27" s="19"/>
      <c r="F27" s="44"/>
      <c r="G27" s="44"/>
      <c r="H27" s="36"/>
      <c r="I27" s="36"/>
      <c r="J27" s="36"/>
      <c r="K27" s="36"/>
    </row>
    <row r="28" spans="1:11" s="10" customFormat="1" ht="20.25" customHeight="1">
      <c r="A28" s="43" t="s">
        <v>26</v>
      </c>
      <c r="B28" s="36" t="s">
        <v>29</v>
      </c>
      <c r="C28" s="44"/>
      <c r="D28" s="46" t="s">
        <v>23</v>
      </c>
      <c r="E28" s="46" t="s">
        <v>22</v>
      </c>
      <c r="F28" s="46" t="s">
        <v>25</v>
      </c>
      <c r="G28" s="46" t="s">
        <v>6</v>
      </c>
      <c r="H28" s="36"/>
      <c r="I28" s="36"/>
      <c r="J28" s="36"/>
      <c r="K28" s="36"/>
    </row>
    <row r="29" spans="1:11" s="10" customFormat="1" ht="20.25" customHeight="1">
      <c r="A29" s="36"/>
      <c r="B29" s="36"/>
      <c r="C29" s="137" t="s">
        <v>2</v>
      </c>
      <c r="D29" s="49">
        <f>男子種目合計</f>
        <v>0</v>
      </c>
      <c r="E29" s="49">
        <f>女子種目合計</f>
        <v>0</v>
      </c>
      <c r="F29" s="110"/>
      <c r="G29" s="49">
        <f>SUM(D29:F29)</f>
        <v>0</v>
      </c>
      <c r="H29" s="36"/>
      <c r="I29" s="36"/>
      <c r="J29" s="36"/>
      <c r="K29" s="36"/>
    </row>
    <row r="30" spans="1:11" s="10" customFormat="1" ht="20.25" customHeight="1">
      <c r="A30" s="43"/>
      <c r="B30" s="36"/>
      <c r="C30" s="137" t="s">
        <v>3</v>
      </c>
      <c r="D30" s="111"/>
      <c r="E30" s="111"/>
      <c r="F30" s="49">
        <f>COUNTIF(リレー件数,"混合")</f>
        <v>0</v>
      </c>
      <c r="G30" s="49">
        <f>SUM(D30:F30)</f>
        <v>0</v>
      </c>
      <c r="H30" s="36"/>
      <c r="I30" s="36"/>
      <c r="J30" s="36"/>
      <c r="K30" s="36"/>
    </row>
    <row r="31" spans="1:11" s="10" customFormat="1" ht="20.25" customHeight="1">
      <c r="A31" s="43"/>
      <c r="B31" s="36"/>
      <c r="C31" s="137" t="s">
        <v>124</v>
      </c>
      <c r="D31" s="49">
        <f>男子検定合計</f>
        <v>0</v>
      </c>
      <c r="E31" s="49">
        <f>女子検定合計</f>
        <v>0</v>
      </c>
      <c r="F31" s="111"/>
      <c r="G31" s="49">
        <f>SUM(D31:F31)</f>
        <v>0</v>
      </c>
      <c r="H31" s="36"/>
      <c r="I31" s="36"/>
      <c r="J31" s="36"/>
      <c r="K31" s="36"/>
    </row>
    <row r="32" spans="1:11" s="10" customFormat="1" ht="20.25" customHeight="1">
      <c r="A32" s="43"/>
      <c r="B32" s="36"/>
      <c r="C32" s="42"/>
      <c r="D32" s="47"/>
      <c r="E32" s="47"/>
      <c r="F32" s="47"/>
      <c r="G32" s="47"/>
      <c r="H32" s="36"/>
      <c r="I32" s="36"/>
      <c r="J32" s="36"/>
      <c r="K32" s="36"/>
    </row>
    <row r="33" spans="1:11" s="13" customFormat="1" ht="20.25" customHeight="1">
      <c r="A33" s="43" t="s">
        <v>27</v>
      </c>
      <c r="B33" s="36" t="s">
        <v>29</v>
      </c>
      <c r="C33" s="56" t="str">
        <f>C29</f>
        <v>個人種目</v>
      </c>
      <c r="D33" s="50"/>
      <c r="E33" s="51">
        <v>500</v>
      </c>
      <c r="F33" s="52">
        <f>G29</f>
        <v>0</v>
      </c>
      <c r="G33" s="53" t="s">
        <v>30</v>
      </c>
      <c r="H33" s="54">
        <f>E33*F33</f>
        <v>0</v>
      </c>
      <c r="I33" s="55"/>
      <c r="J33" s="55"/>
      <c r="K33" s="55"/>
    </row>
    <row r="34" spans="1:11" s="13" customFormat="1" ht="20.25" customHeight="1">
      <c r="A34" s="55"/>
      <c r="B34" s="55"/>
      <c r="C34" s="56" t="str">
        <f>C30</f>
        <v>リレー種目</v>
      </c>
      <c r="D34" s="57"/>
      <c r="E34" s="58">
        <v>1000</v>
      </c>
      <c r="F34" s="59">
        <f>G30</f>
        <v>0</v>
      </c>
      <c r="G34" s="53" t="s">
        <v>30</v>
      </c>
      <c r="H34" s="60">
        <f>E34*F34</f>
        <v>0</v>
      </c>
      <c r="I34" s="55"/>
      <c r="J34" s="55"/>
      <c r="K34" s="55"/>
    </row>
    <row r="35" spans="1:11" s="13" customFormat="1" ht="20.25" customHeight="1">
      <c r="A35" s="55"/>
      <c r="B35" s="55"/>
      <c r="C35" s="62" t="s">
        <v>125</v>
      </c>
      <c r="D35" s="93"/>
      <c r="E35" s="94">
        <v>300</v>
      </c>
      <c r="F35" s="59">
        <f>G31</f>
        <v>0</v>
      </c>
      <c r="G35" s="53" t="s">
        <v>30</v>
      </c>
      <c r="H35" s="60">
        <f>E35*F35</f>
        <v>0</v>
      </c>
      <c r="I35" s="55"/>
      <c r="J35" s="55"/>
      <c r="K35" s="55"/>
    </row>
    <row r="36" spans="1:11" ht="20.25" customHeight="1" thickBot="1">
      <c r="A36" s="61"/>
      <c r="B36" s="61"/>
      <c r="C36" s="62" t="s">
        <v>41</v>
      </c>
      <c r="D36" s="63"/>
      <c r="E36" s="64">
        <v>100</v>
      </c>
      <c r="F36" s="67">
        <f>C22</f>
        <v>0</v>
      </c>
      <c r="G36" s="65" t="s">
        <v>30</v>
      </c>
      <c r="H36" s="66">
        <f>E36*F36</f>
        <v>0</v>
      </c>
      <c r="I36" s="61"/>
      <c r="J36" s="61"/>
      <c r="K36" s="61"/>
    </row>
    <row r="37" spans="1:11" ht="8.25" customHeight="1" hidden="1" thickBot="1">
      <c r="A37" s="61"/>
      <c r="B37" s="61"/>
      <c r="C37" s="68"/>
      <c r="D37" s="69"/>
      <c r="E37" s="69"/>
      <c r="F37" s="69"/>
      <c r="G37" s="70"/>
      <c r="H37" s="71"/>
      <c r="I37" s="61"/>
      <c r="J37" s="61"/>
      <c r="K37" s="61"/>
    </row>
    <row r="38" spans="1:11" ht="28.5" customHeight="1" thickBot="1">
      <c r="A38" s="61"/>
      <c r="B38" s="61"/>
      <c r="C38" s="72"/>
      <c r="D38" s="63"/>
      <c r="E38" s="63"/>
      <c r="F38" s="63"/>
      <c r="G38" s="73" t="s">
        <v>31</v>
      </c>
      <c r="H38" s="74">
        <f>SUM(H33:H37)</f>
        <v>0</v>
      </c>
      <c r="I38" s="61"/>
      <c r="J38" s="61"/>
      <c r="K38" s="61"/>
    </row>
    <row r="39" spans="1:11" ht="13.5">
      <c r="A39" s="61"/>
      <c r="B39" s="61"/>
      <c r="C39" s="61"/>
      <c r="D39" s="61"/>
      <c r="E39" s="61"/>
      <c r="F39" s="61"/>
      <c r="G39" s="61"/>
      <c r="H39" s="61"/>
      <c r="I39" s="61"/>
      <c r="J39" s="61"/>
      <c r="K39" s="61"/>
    </row>
    <row r="40" spans="1:11" ht="13.5">
      <c r="A40" s="61"/>
      <c r="B40" s="61"/>
      <c r="C40" s="61"/>
      <c r="D40" s="61"/>
      <c r="E40" s="61"/>
      <c r="F40" s="61"/>
      <c r="G40" s="61"/>
      <c r="H40" s="61"/>
      <c r="I40" s="61"/>
      <c r="J40" s="61"/>
      <c r="K40" s="61"/>
    </row>
    <row r="41" spans="1:11" ht="13.5">
      <c r="A41" s="61"/>
      <c r="B41" s="61"/>
      <c r="C41" s="61"/>
      <c r="D41" s="61"/>
      <c r="E41" s="61"/>
      <c r="F41" s="61"/>
      <c r="G41" s="61"/>
      <c r="H41" s="61"/>
      <c r="I41" s="61"/>
      <c r="J41" s="61"/>
      <c r="K41" s="61"/>
    </row>
    <row r="42" spans="1:11" ht="13.5">
      <c r="A42" s="61"/>
      <c r="B42" s="61"/>
      <c r="C42" s="61"/>
      <c r="D42" s="61"/>
      <c r="E42" s="61"/>
      <c r="F42" s="61"/>
      <c r="G42" s="61"/>
      <c r="H42" s="61"/>
      <c r="I42" s="61"/>
      <c r="J42" s="61"/>
      <c r="K42" s="61"/>
    </row>
    <row r="43" spans="1:11" ht="13.5">
      <c r="A43" s="61"/>
      <c r="B43" s="61"/>
      <c r="C43" s="61"/>
      <c r="D43" s="61"/>
      <c r="E43" s="61"/>
      <c r="F43" s="61"/>
      <c r="G43" s="61"/>
      <c r="H43" s="61"/>
      <c r="I43" s="61"/>
      <c r="J43" s="61"/>
      <c r="K43" s="61"/>
    </row>
    <row r="44" spans="1:11" ht="13.5">
      <c r="A44" s="61"/>
      <c r="B44" s="61"/>
      <c r="C44" s="61"/>
      <c r="D44" s="61"/>
      <c r="E44" s="61"/>
      <c r="F44" s="61"/>
      <c r="G44" s="61"/>
      <c r="H44" s="61"/>
      <c r="I44" s="61"/>
      <c r="J44" s="61"/>
      <c r="K44" s="61"/>
    </row>
    <row r="45" spans="1:11" ht="13.5">
      <c r="A45" s="61"/>
      <c r="B45" s="61"/>
      <c r="C45" s="61"/>
      <c r="D45" s="61"/>
      <c r="E45" s="61"/>
      <c r="F45" s="61"/>
      <c r="G45" s="61"/>
      <c r="H45" s="61"/>
      <c r="I45" s="61"/>
      <c r="J45" s="61"/>
      <c r="K45" s="61"/>
    </row>
  </sheetData>
  <sheetProtection password="CF4F" sheet="1"/>
  <mergeCells count="24">
    <mergeCell ref="E24:F24"/>
    <mergeCell ref="G24:H24"/>
    <mergeCell ref="I24:I25"/>
    <mergeCell ref="C24:D24"/>
    <mergeCell ref="C22:F22"/>
    <mergeCell ref="C18:H18"/>
    <mergeCell ref="K1:L1"/>
    <mergeCell ref="E1:F1"/>
    <mergeCell ref="G1:H1"/>
    <mergeCell ref="A3:I3"/>
    <mergeCell ref="A4:I4"/>
    <mergeCell ref="C10:I10"/>
    <mergeCell ref="C8:F8"/>
    <mergeCell ref="I1:J1"/>
    <mergeCell ref="C7:I7"/>
    <mergeCell ref="A5:I5"/>
    <mergeCell ref="H11:I11"/>
    <mergeCell ref="C19:G19"/>
    <mergeCell ref="C14:I14"/>
    <mergeCell ref="D16:E16"/>
    <mergeCell ref="C17:H17"/>
    <mergeCell ref="F16:I16"/>
    <mergeCell ref="C13:F13"/>
    <mergeCell ref="C11:F11"/>
  </mergeCells>
  <dataValidations count="3">
    <dataValidation allowBlank="1" showInputMessage="1" showErrorMessage="1" promptTitle="金額を最後にお確かめ下さい。" prompt="「正式チーム名」「略式チーム名」「申込責任者」「チーム紹介」の4箇所を入力し&#10;金額を最後にお確かめ下さい。" sqref="A1:L1"/>
    <dataValidation allowBlank="1" showInputMessage="1" showErrorMessage="1" prompt="「正式チーム名」「略式チーム名」「申込責任者」「申込責任者住所」「申込責任者電話番号」の5箇所を入力し&#10;金額を最後にお確かめ下さい。" sqref="A40:J42"/>
    <dataValidation allowBlank="1" showInputMessage="1" showErrorMessage="1" prompt="「正式チーム名」「略式チーム名」「申込責任者」「申込責任者住所」「電話番号」「プログラム購入枚数」の6箇所を入力し&#10;金額を最後にお確かめ下さい。" sqref="I17:I39 G15 D8:G9 D20:G39 B6:C39 D11:G13 E15 I6 H18:H39 E18:G18 H11:H13 J2:J39 H15 D18 D15:D16 F15:F16 I15 H6 I12:I13 H8:H9 I8:I9 H2:H4 I2:I4 A2:A39 B2:C4 D2:G4 D6:G6"/>
  </dataValidations>
  <printOptions/>
  <pageMargins left="0.75" right="0.75" top="0.74" bottom="0.7"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U15"/>
  <sheetViews>
    <sheetView zoomScale="99" zoomScaleNormal="99" zoomScalePageLayoutView="0" workbookViewId="0" topLeftCell="A1">
      <selection activeCell="J7" sqref="J7:N7"/>
    </sheetView>
  </sheetViews>
  <sheetFormatPr defaultColWidth="9.00390625" defaultRowHeight="13.5"/>
  <cols>
    <col min="2" max="3" width="4.625" style="0" customWidth="1"/>
    <col min="4" max="5" width="9.625" style="0" customWidth="1"/>
    <col min="6" max="6" width="8.625" style="0" customWidth="1"/>
    <col min="7" max="8" width="9.625" style="0" customWidth="1"/>
    <col min="9" max="9" width="8.625" style="0" customWidth="1"/>
    <col min="10" max="11" width="9.625" style="0" customWidth="1"/>
    <col min="12" max="12" width="8.625" style="0" customWidth="1"/>
    <col min="13" max="14" width="9.625" style="0" customWidth="1"/>
    <col min="15" max="15" width="8.625" style="0" customWidth="1"/>
    <col min="20" max="20" width="9.625" style="0" customWidth="1"/>
    <col min="21" max="21" width="9.00390625" style="0" hidden="1" customWidth="1"/>
  </cols>
  <sheetData>
    <row r="1" spans="1:21" ht="19.5" customHeight="1">
      <c r="A1" s="215" t="s">
        <v>129</v>
      </c>
      <c r="B1" s="215"/>
      <c r="C1" s="215"/>
      <c r="D1" s="215"/>
      <c r="E1" s="215"/>
      <c r="F1" s="215"/>
      <c r="G1" s="215"/>
      <c r="H1" s="215"/>
      <c r="I1" s="215"/>
      <c r="J1" s="215"/>
      <c r="K1" s="215"/>
      <c r="L1" s="215"/>
      <c r="M1" s="215"/>
      <c r="N1" s="215"/>
      <c r="O1" s="215"/>
      <c r="U1" s="6" t="s">
        <v>4</v>
      </c>
    </row>
    <row r="2" spans="1:21" ht="19.5" customHeight="1">
      <c r="A2" s="216"/>
      <c r="B2" s="216"/>
      <c r="C2" s="216"/>
      <c r="D2" s="216"/>
      <c r="E2" s="216"/>
      <c r="F2" s="216"/>
      <c r="G2" s="216"/>
      <c r="H2" s="216"/>
      <c r="I2" s="216"/>
      <c r="J2" s="216"/>
      <c r="K2" s="216"/>
      <c r="L2" s="216"/>
      <c r="M2" s="216"/>
      <c r="N2" s="216"/>
      <c r="O2" s="216"/>
      <c r="U2" s="34"/>
    </row>
    <row r="3" spans="1:21" ht="24.75" customHeight="1">
      <c r="A3" s="189" t="s">
        <v>130</v>
      </c>
      <c r="B3" s="217"/>
      <c r="C3" s="217"/>
      <c r="D3" s="217"/>
      <c r="E3" s="217"/>
      <c r="F3" s="218"/>
      <c r="G3" s="187" t="s">
        <v>131</v>
      </c>
      <c r="H3" s="219" t="s">
        <v>132</v>
      </c>
      <c r="I3" s="220"/>
      <c r="J3" s="221" t="s">
        <v>133</v>
      </c>
      <c r="K3" s="222"/>
      <c r="L3" s="222"/>
      <c r="M3" s="222"/>
      <c r="N3" s="222"/>
      <c r="O3" s="222"/>
      <c r="U3" s="5" t="s">
        <v>163</v>
      </c>
    </row>
    <row r="4" spans="1:15" ht="60" customHeight="1">
      <c r="A4" s="190" t="s">
        <v>134</v>
      </c>
      <c r="B4" s="223"/>
      <c r="C4" s="223"/>
      <c r="D4" s="223"/>
      <c r="E4" s="223"/>
      <c r="F4" s="224"/>
      <c r="G4" s="188"/>
      <c r="H4" s="219" t="s">
        <v>135</v>
      </c>
      <c r="I4" s="220"/>
      <c r="J4" s="242" t="s">
        <v>136</v>
      </c>
      <c r="K4" s="242"/>
      <c r="L4" s="242"/>
      <c r="M4" s="243"/>
      <c r="N4" s="222" t="s">
        <v>137</v>
      </c>
      <c r="O4" s="222"/>
    </row>
    <row r="5" spans="1:15" ht="14.25" customHeight="1">
      <c r="A5" s="244" t="s">
        <v>138</v>
      </c>
      <c r="B5" s="186" t="s">
        <v>139</v>
      </c>
      <c r="C5" s="246"/>
      <c r="D5" s="246"/>
      <c r="E5" s="246"/>
      <c r="F5" s="246"/>
      <c r="G5" s="246"/>
      <c r="H5" s="247"/>
      <c r="I5" s="248" t="s">
        <v>140</v>
      </c>
      <c r="J5" s="248"/>
      <c r="K5" s="250"/>
      <c r="L5" s="250"/>
      <c r="M5" s="250"/>
      <c r="N5" s="250"/>
      <c r="O5" s="251"/>
    </row>
    <row r="6" spans="1:15" ht="67.5" customHeight="1" thickBot="1">
      <c r="A6" s="245"/>
      <c r="B6" s="213"/>
      <c r="C6" s="213"/>
      <c r="D6" s="213"/>
      <c r="E6" s="213"/>
      <c r="F6" s="213"/>
      <c r="G6" s="213"/>
      <c r="H6" s="214"/>
      <c r="I6" s="249"/>
      <c r="J6" s="249"/>
      <c r="K6" s="252"/>
      <c r="L6" s="252"/>
      <c r="M6" s="252"/>
      <c r="N6" s="252"/>
      <c r="O6" s="253"/>
    </row>
    <row r="7" spans="1:15" ht="30" customHeight="1" thickBot="1">
      <c r="A7" s="232" t="s">
        <v>141</v>
      </c>
      <c r="B7" s="233"/>
      <c r="C7" s="234"/>
      <c r="D7" s="228" t="s">
        <v>142</v>
      </c>
      <c r="E7" s="228"/>
      <c r="F7" s="229"/>
      <c r="G7" s="228"/>
      <c r="H7" s="230"/>
      <c r="I7" s="107"/>
      <c r="J7" s="254" t="s">
        <v>143</v>
      </c>
      <c r="K7" s="228"/>
      <c r="L7" s="229"/>
      <c r="M7" s="228"/>
      <c r="N7" s="230"/>
      <c r="O7" s="108"/>
    </row>
    <row r="8" spans="1:15" ht="30" customHeight="1" thickBot="1">
      <c r="A8" s="235"/>
      <c r="B8" s="236"/>
      <c r="C8" s="237"/>
      <c r="D8" s="241" t="s">
        <v>144</v>
      </c>
      <c r="E8" s="210"/>
      <c r="F8" s="107"/>
      <c r="G8" s="209" t="s">
        <v>145</v>
      </c>
      <c r="H8" s="210"/>
      <c r="I8" s="107"/>
      <c r="J8" s="209" t="s">
        <v>146</v>
      </c>
      <c r="K8" s="210"/>
      <c r="L8" s="109"/>
      <c r="M8" s="209" t="s">
        <v>147</v>
      </c>
      <c r="N8" s="226"/>
      <c r="O8" s="108"/>
    </row>
    <row r="9" spans="1:15" ht="30" customHeight="1" thickBot="1">
      <c r="A9" s="235"/>
      <c r="B9" s="236"/>
      <c r="C9" s="237"/>
      <c r="D9" s="227" t="s">
        <v>148</v>
      </c>
      <c r="E9" s="226"/>
      <c r="F9" s="107"/>
      <c r="G9" s="209" t="s">
        <v>149</v>
      </c>
      <c r="H9" s="210"/>
      <c r="I9" s="107"/>
      <c r="J9" s="209" t="s">
        <v>150</v>
      </c>
      <c r="K9" s="210"/>
      <c r="L9" s="107"/>
      <c r="M9" s="209" t="s">
        <v>151</v>
      </c>
      <c r="N9" s="210"/>
      <c r="O9" s="108"/>
    </row>
    <row r="10" spans="1:15" ht="30" customHeight="1" thickBot="1">
      <c r="A10" s="238"/>
      <c r="B10" s="239"/>
      <c r="C10" s="240"/>
      <c r="D10" s="231" t="s">
        <v>152</v>
      </c>
      <c r="E10" s="212"/>
      <c r="F10" s="109"/>
      <c r="G10" s="211" t="s">
        <v>153</v>
      </c>
      <c r="H10" s="212"/>
      <c r="I10" s="109"/>
      <c r="J10" s="211" t="s">
        <v>154</v>
      </c>
      <c r="K10" s="212"/>
      <c r="L10" s="107"/>
      <c r="M10" s="211" t="s">
        <v>155</v>
      </c>
      <c r="N10" s="212"/>
      <c r="O10" s="108"/>
    </row>
    <row r="11" spans="1:15" ht="39.75" customHeight="1">
      <c r="A11" s="255" t="str">
        <f>"泳力検定に　 "&amp;IF(COUNTIF(D7:O10,"○")=0,"",COUNTIF(D7:O10,"○"))&amp;"　 種目申込みます。"</f>
        <v>泳力検定に　 　 種目申込みます。</v>
      </c>
      <c r="B11" s="255"/>
      <c r="C11" s="255"/>
      <c r="D11" s="255"/>
      <c r="E11" s="255"/>
      <c r="F11" s="255"/>
      <c r="G11" s="255"/>
      <c r="H11" s="255"/>
      <c r="I11" s="255"/>
      <c r="J11" s="255"/>
      <c r="K11" s="255"/>
      <c r="L11" s="255"/>
      <c r="M11" s="255"/>
      <c r="N11" s="255"/>
      <c r="O11" s="255"/>
    </row>
    <row r="12" spans="1:15" ht="24.75" customHeight="1">
      <c r="A12" s="7"/>
      <c r="B12" s="7"/>
      <c r="C12" s="7"/>
      <c r="D12" s="7"/>
      <c r="E12" s="7"/>
      <c r="F12" s="7"/>
      <c r="G12" s="7"/>
      <c r="H12" s="7"/>
      <c r="I12" s="7"/>
      <c r="J12" s="7"/>
      <c r="K12" s="98"/>
      <c r="L12" s="98"/>
      <c r="M12" s="99"/>
      <c r="N12" s="99"/>
      <c r="O12" s="99"/>
    </row>
    <row r="13" spans="1:15" ht="24.75" customHeight="1">
      <c r="A13" s="225" t="s">
        <v>171</v>
      </c>
      <c r="B13" s="225"/>
      <c r="C13" s="225"/>
      <c r="D13" s="225"/>
      <c r="E13" s="225"/>
      <c r="F13" s="225"/>
      <c r="G13" s="225"/>
      <c r="H13" s="225"/>
      <c r="I13" s="225"/>
      <c r="J13" s="225"/>
      <c r="K13" s="225"/>
      <c r="L13" s="225"/>
      <c r="M13" s="225"/>
      <c r="N13" s="225"/>
      <c r="O13" s="100"/>
    </row>
    <row r="14" spans="1:15" ht="24.75" customHeight="1">
      <c r="A14" s="225" t="s">
        <v>172</v>
      </c>
      <c r="B14" s="225"/>
      <c r="C14" s="225"/>
      <c r="D14" s="225"/>
      <c r="E14" s="225"/>
      <c r="F14" s="225"/>
      <c r="G14" s="225"/>
      <c r="H14" s="225"/>
      <c r="I14" s="225"/>
      <c r="J14" s="225"/>
      <c r="K14" s="225"/>
      <c r="L14" s="225"/>
      <c r="M14" s="225"/>
      <c r="N14" s="225"/>
      <c r="O14" s="100"/>
    </row>
    <row r="15" spans="1:14" ht="24.75" customHeight="1">
      <c r="A15" s="256" t="s">
        <v>175</v>
      </c>
      <c r="B15" s="256"/>
      <c r="C15" s="256"/>
      <c r="D15" s="256"/>
      <c r="E15" s="256"/>
      <c r="F15" s="256"/>
      <c r="G15" s="256"/>
      <c r="H15" s="256"/>
      <c r="I15" s="256"/>
      <c r="J15" s="256"/>
      <c r="K15" s="256"/>
      <c r="L15" s="256"/>
      <c r="M15" s="256"/>
      <c r="N15" s="256"/>
    </row>
  </sheetData>
  <sheetProtection password="CF4F" sheet="1"/>
  <mergeCells count="32">
    <mergeCell ref="A14:N14"/>
    <mergeCell ref="A15:N15"/>
    <mergeCell ref="D10:E10"/>
    <mergeCell ref="G10:H10"/>
    <mergeCell ref="J10:K10"/>
    <mergeCell ref="M10:N10"/>
    <mergeCell ref="A11:O11"/>
    <mergeCell ref="A13:N13"/>
    <mergeCell ref="J8:K8"/>
    <mergeCell ref="M8:N8"/>
    <mergeCell ref="D9:E9"/>
    <mergeCell ref="G9:H9"/>
    <mergeCell ref="J9:K9"/>
    <mergeCell ref="M9:N9"/>
    <mergeCell ref="A5:A6"/>
    <mergeCell ref="C5:H5"/>
    <mergeCell ref="I5:J6"/>
    <mergeCell ref="K5:O6"/>
    <mergeCell ref="B6:H6"/>
    <mergeCell ref="A7:C10"/>
    <mergeCell ref="D7:H7"/>
    <mergeCell ref="J7:N7"/>
    <mergeCell ref="D8:E8"/>
    <mergeCell ref="G8:H8"/>
    <mergeCell ref="A1:O2"/>
    <mergeCell ref="B3:F3"/>
    <mergeCell ref="H3:I3"/>
    <mergeCell ref="J3:O3"/>
    <mergeCell ref="B4:F4"/>
    <mergeCell ref="H4:I4"/>
    <mergeCell ref="J4:M4"/>
    <mergeCell ref="N4:O4"/>
  </mergeCells>
  <dataValidations count="1">
    <dataValidation type="list" allowBlank="1" showInputMessage="1" showErrorMessage="1" promptTitle="泳力検定 " prompt="ﾞ泳力検定を受ける方は「○」を選択表示してください。" sqref="O7:O10 L8:L10 I7:I10 F8:F10">
      <formula1>$U$2:$U$3</formula1>
    </dataValidation>
  </dataValidation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FF00"/>
  </sheetPr>
  <dimension ref="A1:U15"/>
  <sheetViews>
    <sheetView zoomScale="99" zoomScaleNormal="99" zoomScalePageLayoutView="0" workbookViewId="0" topLeftCell="A1">
      <selection activeCell="J7" sqref="J7:N7"/>
    </sheetView>
  </sheetViews>
  <sheetFormatPr defaultColWidth="9.00390625" defaultRowHeight="13.5"/>
  <cols>
    <col min="2" max="3" width="4.625" style="0" customWidth="1"/>
    <col min="4" max="5" width="9.625" style="0" customWidth="1"/>
    <col min="6" max="6" width="8.625" style="0" customWidth="1"/>
    <col min="7" max="8" width="9.625" style="0" customWidth="1"/>
    <col min="9" max="9" width="8.625" style="0" customWidth="1"/>
    <col min="10" max="11" width="9.625" style="0" customWidth="1"/>
    <col min="12" max="12" width="8.625" style="0" customWidth="1"/>
    <col min="13" max="14" width="9.625" style="0" customWidth="1"/>
    <col min="15" max="15" width="8.625" style="0" customWidth="1"/>
    <col min="20" max="20" width="9.625" style="0" customWidth="1"/>
    <col min="21" max="21" width="9.00390625" style="0" hidden="1" customWidth="1"/>
  </cols>
  <sheetData>
    <row r="1" spans="1:21" ht="19.5" customHeight="1">
      <c r="A1" s="215" t="s">
        <v>129</v>
      </c>
      <c r="B1" s="215"/>
      <c r="C1" s="215"/>
      <c r="D1" s="215"/>
      <c r="E1" s="215"/>
      <c r="F1" s="215"/>
      <c r="G1" s="215"/>
      <c r="H1" s="215"/>
      <c r="I1" s="215"/>
      <c r="J1" s="215"/>
      <c r="K1" s="215"/>
      <c r="L1" s="215"/>
      <c r="M1" s="215"/>
      <c r="N1" s="215"/>
      <c r="O1" s="215"/>
      <c r="U1" s="6" t="s">
        <v>4</v>
      </c>
    </row>
    <row r="2" spans="1:21" ht="19.5" customHeight="1">
      <c r="A2" s="216"/>
      <c r="B2" s="216"/>
      <c r="C2" s="216"/>
      <c r="D2" s="216"/>
      <c r="E2" s="216"/>
      <c r="F2" s="216"/>
      <c r="G2" s="216"/>
      <c r="H2" s="216"/>
      <c r="I2" s="216"/>
      <c r="J2" s="216"/>
      <c r="K2" s="216"/>
      <c r="L2" s="216"/>
      <c r="M2" s="216"/>
      <c r="N2" s="216"/>
      <c r="O2" s="216"/>
      <c r="U2" s="34"/>
    </row>
    <row r="3" spans="1:21" ht="24.75" customHeight="1">
      <c r="A3" s="189" t="s">
        <v>130</v>
      </c>
      <c r="B3" s="217"/>
      <c r="C3" s="217"/>
      <c r="D3" s="217"/>
      <c r="E3" s="217"/>
      <c r="F3" s="218"/>
      <c r="G3" s="187" t="s">
        <v>131</v>
      </c>
      <c r="H3" s="219" t="s">
        <v>132</v>
      </c>
      <c r="I3" s="220"/>
      <c r="J3" s="221" t="s">
        <v>133</v>
      </c>
      <c r="K3" s="222"/>
      <c r="L3" s="222"/>
      <c r="M3" s="222"/>
      <c r="N3" s="222"/>
      <c r="O3" s="222"/>
      <c r="U3" s="5" t="s">
        <v>163</v>
      </c>
    </row>
    <row r="4" spans="1:15" ht="60" customHeight="1">
      <c r="A4" s="190" t="s">
        <v>134</v>
      </c>
      <c r="B4" s="223"/>
      <c r="C4" s="223"/>
      <c r="D4" s="223"/>
      <c r="E4" s="223"/>
      <c r="F4" s="224"/>
      <c r="G4" s="188"/>
      <c r="H4" s="219" t="s">
        <v>135</v>
      </c>
      <c r="I4" s="220"/>
      <c r="J4" s="242" t="s">
        <v>136</v>
      </c>
      <c r="K4" s="242"/>
      <c r="L4" s="242"/>
      <c r="M4" s="243"/>
      <c r="N4" s="222" t="s">
        <v>137</v>
      </c>
      <c r="O4" s="222"/>
    </row>
    <row r="5" spans="1:15" ht="14.25" customHeight="1">
      <c r="A5" s="244" t="s">
        <v>138</v>
      </c>
      <c r="B5" s="186" t="s">
        <v>139</v>
      </c>
      <c r="C5" s="246"/>
      <c r="D5" s="246"/>
      <c r="E5" s="246"/>
      <c r="F5" s="246"/>
      <c r="G5" s="246"/>
      <c r="H5" s="247"/>
      <c r="I5" s="248" t="s">
        <v>140</v>
      </c>
      <c r="J5" s="248"/>
      <c r="K5" s="250"/>
      <c r="L5" s="250"/>
      <c r="M5" s="250"/>
      <c r="N5" s="250"/>
      <c r="O5" s="251"/>
    </row>
    <row r="6" spans="1:15" ht="67.5" customHeight="1" thickBot="1">
      <c r="A6" s="245"/>
      <c r="B6" s="213"/>
      <c r="C6" s="213"/>
      <c r="D6" s="213"/>
      <c r="E6" s="213"/>
      <c r="F6" s="213"/>
      <c r="G6" s="213"/>
      <c r="H6" s="214"/>
      <c r="I6" s="249"/>
      <c r="J6" s="249"/>
      <c r="K6" s="252"/>
      <c r="L6" s="252"/>
      <c r="M6" s="252"/>
      <c r="N6" s="252"/>
      <c r="O6" s="253"/>
    </row>
    <row r="7" spans="1:15" ht="30" customHeight="1" thickBot="1">
      <c r="A7" s="232" t="s">
        <v>141</v>
      </c>
      <c r="B7" s="233"/>
      <c r="C7" s="234"/>
      <c r="D7" s="228" t="s">
        <v>142</v>
      </c>
      <c r="E7" s="228"/>
      <c r="F7" s="229"/>
      <c r="G7" s="228"/>
      <c r="H7" s="230"/>
      <c r="I7" s="107"/>
      <c r="J7" s="254" t="s">
        <v>143</v>
      </c>
      <c r="K7" s="228"/>
      <c r="L7" s="229"/>
      <c r="M7" s="228"/>
      <c r="N7" s="230"/>
      <c r="O7" s="108"/>
    </row>
    <row r="8" spans="1:15" ht="30" customHeight="1" thickBot="1">
      <c r="A8" s="235"/>
      <c r="B8" s="236"/>
      <c r="C8" s="237"/>
      <c r="D8" s="241" t="s">
        <v>144</v>
      </c>
      <c r="E8" s="210"/>
      <c r="F8" s="107"/>
      <c r="G8" s="209" t="s">
        <v>145</v>
      </c>
      <c r="H8" s="210"/>
      <c r="I8" s="107"/>
      <c r="J8" s="209" t="s">
        <v>146</v>
      </c>
      <c r="K8" s="210"/>
      <c r="L8" s="109"/>
      <c r="M8" s="209" t="s">
        <v>147</v>
      </c>
      <c r="N8" s="226"/>
      <c r="O8" s="108"/>
    </row>
    <row r="9" spans="1:15" ht="30" customHeight="1" thickBot="1">
      <c r="A9" s="235"/>
      <c r="B9" s="236"/>
      <c r="C9" s="237"/>
      <c r="D9" s="227" t="s">
        <v>148</v>
      </c>
      <c r="E9" s="226"/>
      <c r="F9" s="107"/>
      <c r="G9" s="209" t="s">
        <v>149</v>
      </c>
      <c r="H9" s="210"/>
      <c r="I9" s="107"/>
      <c r="J9" s="209" t="s">
        <v>150</v>
      </c>
      <c r="K9" s="210"/>
      <c r="L9" s="107"/>
      <c r="M9" s="209" t="s">
        <v>151</v>
      </c>
      <c r="N9" s="210"/>
      <c r="O9" s="108"/>
    </row>
    <row r="10" spans="1:15" ht="30" customHeight="1" thickBot="1">
      <c r="A10" s="238"/>
      <c r="B10" s="239"/>
      <c r="C10" s="240"/>
      <c r="D10" s="231" t="s">
        <v>152</v>
      </c>
      <c r="E10" s="212"/>
      <c r="F10" s="109"/>
      <c r="G10" s="211" t="s">
        <v>153</v>
      </c>
      <c r="H10" s="212"/>
      <c r="I10" s="109"/>
      <c r="J10" s="211" t="s">
        <v>154</v>
      </c>
      <c r="K10" s="212"/>
      <c r="L10" s="107"/>
      <c r="M10" s="211" t="s">
        <v>155</v>
      </c>
      <c r="N10" s="212"/>
      <c r="O10" s="108"/>
    </row>
    <row r="11" spans="1:15" ht="39.75" customHeight="1">
      <c r="A11" s="255" t="str">
        <f>"泳力検定に　 "&amp;IF(COUNTIF(D7:O10,"○")=0,"",COUNTIF(D7:O10,"○"))&amp;"　 種目申込みます。"</f>
        <v>泳力検定に　 　 種目申込みます。</v>
      </c>
      <c r="B11" s="255"/>
      <c r="C11" s="255"/>
      <c r="D11" s="255"/>
      <c r="E11" s="255"/>
      <c r="F11" s="255"/>
      <c r="G11" s="255"/>
      <c r="H11" s="255"/>
      <c r="I11" s="255"/>
      <c r="J11" s="255"/>
      <c r="K11" s="255"/>
      <c r="L11" s="255"/>
      <c r="M11" s="255"/>
      <c r="N11" s="255"/>
      <c r="O11" s="255"/>
    </row>
    <row r="12" spans="1:15" ht="24.75" customHeight="1">
      <c r="A12" s="7"/>
      <c r="B12" s="7"/>
      <c r="C12" s="7"/>
      <c r="D12" s="7"/>
      <c r="E12" s="7"/>
      <c r="F12" s="7"/>
      <c r="G12" s="7"/>
      <c r="H12" s="7"/>
      <c r="I12" s="7"/>
      <c r="J12" s="7"/>
      <c r="K12" s="98"/>
      <c r="L12" s="98"/>
      <c r="M12" s="99"/>
      <c r="N12" s="99"/>
      <c r="O12" s="99"/>
    </row>
    <row r="13" spans="1:15" ht="24.75" customHeight="1">
      <c r="A13" s="225" t="s">
        <v>171</v>
      </c>
      <c r="B13" s="225"/>
      <c r="C13" s="225"/>
      <c r="D13" s="225"/>
      <c r="E13" s="225"/>
      <c r="F13" s="225"/>
      <c r="G13" s="225"/>
      <c r="H13" s="225"/>
      <c r="I13" s="225"/>
      <c r="J13" s="225"/>
      <c r="K13" s="225"/>
      <c r="L13" s="225"/>
      <c r="M13" s="225"/>
      <c r="N13" s="225"/>
      <c r="O13" s="100"/>
    </row>
    <row r="14" spans="1:15" ht="24.75" customHeight="1">
      <c r="A14" s="225" t="s">
        <v>172</v>
      </c>
      <c r="B14" s="225"/>
      <c r="C14" s="225"/>
      <c r="D14" s="225"/>
      <c r="E14" s="225"/>
      <c r="F14" s="225"/>
      <c r="G14" s="225"/>
      <c r="H14" s="225"/>
      <c r="I14" s="225"/>
      <c r="J14" s="225"/>
      <c r="K14" s="225"/>
      <c r="L14" s="225"/>
      <c r="M14" s="225"/>
      <c r="N14" s="225"/>
      <c r="O14" s="100"/>
    </row>
    <row r="15" spans="1:14" ht="24.75" customHeight="1">
      <c r="A15" s="256" t="s">
        <v>175</v>
      </c>
      <c r="B15" s="256"/>
      <c r="C15" s="256"/>
      <c r="D15" s="256"/>
      <c r="E15" s="256"/>
      <c r="F15" s="256"/>
      <c r="G15" s="256"/>
      <c r="H15" s="256"/>
      <c r="I15" s="256"/>
      <c r="J15" s="256"/>
      <c r="K15" s="256"/>
      <c r="L15" s="256"/>
      <c r="M15" s="256"/>
      <c r="N15" s="256"/>
    </row>
  </sheetData>
  <sheetProtection password="CF4F" sheet="1"/>
  <mergeCells count="32">
    <mergeCell ref="A14:N14"/>
    <mergeCell ref="A15:N15"/>
    <mergeCell ref="D10:E10"/>
    <mergeCell ref="G10:H10"/>
    <mergeCell ref="J10:K10"/>
    <mergeCell ref="M10:N10"/>
    <mergeCell ref="A11:O11"/>
    <mergeCell ref="A13:N13"/>
    <mergeCell ref="J8:K8"/>
    <mergeCell ref="M8:N8"/>
    <mergeCell ref="D9:E9"/>
    <mergeCell ref="G9:H9"/>
    <mergeCell ref="J9:K9"/>
    <mergeCell ref="M9:N9"/>
    <mergeCell ref="A5:A6"/>
    <mergeCell ref="C5:H5"/>
    <mergeCell ref="I5:J6"/>
    <mergeCell ref="K5:O6"/>
    <mergeCell ref="B6:H6"/>
    <mergeCell ref="A7:C10"/>
    <mergeCell ref="D7:H7"/>
    <mergeCell ref="J7:N7"/>
    <mergeCell ref="D8:E8"/>
    <mergeCell ref="G8:H8"/>
    <mergeCell ref="A1:O2"/>
    <mergeCell ref="B3:F3"/>
    <mergeCell ref="H3:I3"/>
    <mergeCell ref="J3:O3"/>
    <mergeCell ref="B4:F4"/>
    <mergeCell ref="H4:I4"/>
    <mergeCell ref="J4:M4"/>
    <mergeCell ref="N4:O4"/>
  </mergeCells>
  <dataValidations count="1">
    <dataValidation type="list" allowBlank="1" showInputMessage="1" showErrorMessage="1" promptTitle="泳力検定 " prompt="ﾞ泳力検定を受ける方は「○」を選択表示してください。" sqref="O7:O10 L8:L10 I7:I10 F8:F10">
      <formula1>$U$2:$U$3</formula1>
    </dataValidation>
  </dataValidation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FFFF00"/>
  </sheetPr>
  <dimension ref="A1:U15"/>
  <sheetViews>
    <sheetView zoomScale="99" zoomScaleNormal="99" zoomScalePageLayoutView="0" workbookViewId="0" topLeftCell="A1">
      <selection activeCell="J7" sqref="J7:N7"/>
    </sheetView>
  </sheetViews>
  <sheetFormatPr defaultColWidth="9.00390625" defaultRowHeight="13.5"/>
  <cols>
    <col min="2" max="3" width="4.625" style="0" customWidth="1"/>
    <col min="4" max="5" width="9.625" style="0" customWidth="1"/>
    <col min="6" max="6" width="8.625" style="0" customWidth="1"/>
    <col min="7" max="8" width="9.625" style="0" customWidth="1"/>
    <col min="9" max="9" width="8.625" style="0" customWidth="1"/>
    <col min="10" max="11" width="9.625" style="0" customWidth="1"/>
    <col min="12" max="12" width="8.625" style="0" customWidth="1"/>
    <col min="13" max="14" width="9.625" style="0" customWidth="1"/>
    <col min="15" max="15" width="8.625" style="0" customWidth="1"/>
    <col min="20" max="20" width="9.625" style="0" customWidth="1"/>
    <col min="21" max="21" width="9.00390625" style="0" hidden="1" customWidth="1"/>
  </cols>
  <sheetData>
    <row r="1" spans="1:21" ht="19.5" customHeight="1">
      <c r="A1" s="215" t="s">
        <v>129</v>
      </c>
      <c r="B1" s="215"/>
      <c r="C1" s="215"/>
      <c r="D1" s="215"/>
      <c r="E1" s="215"/>
      <c r="F1" s="215"/>
      <c r="G1" s="215"/>
      <c r="H1" s="215"/>
      <c r="I1" s="215"/>
      <c r="J1" s="215"/>
      <c r="K1" s="215"/>
      <c r="L1" s="215"/>
      <c r="M1" s="215"/>
      <c r="N1" s="215"/>
      <c r="O1" s="215"/>
      <c r="U1" s="6" t="s">
        <v>4</v>
      </c>
    </row>
    <row r="2" spans="1:21" ht="19.5" customHeight="1">
      <c r="A2" s="216"/>
      <c r="B2" s="216"/>
      <c r="C2" s="216"/>
      <c r="D2" s="216"/>
      <c r="E2" s="216"/>
      <c r="F2" s="216"/>
      <c r="G2" s="216"/>
      <c r="H2" s="216"/>
      <c r="I2" s="216"/>
      <c r="J2" s="216"/>
      <c r="K2" s="216"/>
      <c r="L2" s="216"/>
      <c r="M2" s="216"/>
      <c r="N2" s="216"/>
      <c r="O2" s="216"/>
      <c r="U2" s="34"/>
    </row>
    <row r="3" spans="1:21" ht="24.75" customHeight="1">
      <c r="A3" s="189" t="s">
        <v>130</v>
      </c>
      <c r="B3" s="217"/>
      <c r="C3" s="217"/>
      <c r="D3" s="217"/>
      <c r="E3" s="217"/>
      <c r="F3" s="218"/>
      <c r="G3" s="187" t="s">
        <v>131</v>
      </c>
      <c r="H3" s="219" t="s">
        <v>132</v>
      </c>
      <c r="I3" s="220"/>
      <c r="J3" s="221" t="s">
        <v>133</v>
      </c>
      <c r="K3" s="222"/>
      <c r="L3" s="222"/>
      <c r="M3" s="222"/>
      <c r="N3" s="222"/>
      <c r="O3" s="222"/>
      <c r="U3" s="5" t="s">
        <v>163</v>
      </c>
    </row>
    <row r="4" spans="1:15" ht="60" customHeight="1">
      <c r="A4" s="190" t="s">
        <v>134</v>
      </c>
      <c r="B4" s="223"/>
      <c r="C4" s="223"/>
      <c r="D4" s="223"/>
      <c r="E4" s="223"/>
      <c r="F4" s="224"/>
      <c r="G4" s="188"/>
      <c r="H4" s="219" t="s">
        <v>135</v>
      </c>
      <c r="I4" s="220"/>
      <c r="J4" s="242" t="s">
        <v>136</v>
      </c>
      <c r="K4" s="242"/>
      <c r="L4" s="242"/>
      <c r="M4" s="243"/>
      <c r="N4" s="222" t="s">
        <v>137</v>
      </c>
      <c r="O4" s="222"/>
    </row>
    <row r="5" spans="1:15" ht="14.25" customHeight="1">
      <c r="A5" s="244" t="s">
        <v>138</v>
      </c>
      <c r="B5" s="186" t="s">
        <v>139</v>
      </c>
      <c r="C5" s="246"/>
      <c r="D5" s="246"/>
      <c r="E5" s="246"/>
      <c r="F5" s="246"/>
      <c r="G5" s="246"/>
      <c r="H5" s="247"/>
      <c r="I5" s="248" t="s">
        <v>140</v>
      </c>
      <c r="J5" s="248"/>
      <c r="K5" s="250"/>
      <c r="L5" s="250"/>
      <c r="M5" s="250"/>
      <c r="N5" s="250"/>
      <c r="O5" s="251"/>
    </row>
    <row r="6" spans="1:15" ht="67.5" customHeight="1" thickBot="1">
      <c r="A6" s="245"/>
      <c r="B6" s="213"/>
      <c r="C6" s="213"/>
      <c r="D6" s="213"/>
      <c r="E6" s="213"/>
      <c r="F6" s="213"/>
      <c r="G6" s="213"/>
      <c r="H6" s="214"/>
      <c r="I6" s="249"/>
      <c r="J6" s="249"/>
      <c r="K6" s="252"/>
      <c r="L6" s="252"/>
      <c r="M6" s="252"/>
      <c r="N6" s="252"/>
      <c r="O6" s="253"/>
    </row>
    <row r="7" spans="1:15" ht="30" customHeight="1" thickBot="1">
      <c r="A7" s="232" t="s">
        <v>141</v>
      </c>
      <c r="B7" s="233"/>
      <c r="C7" s="234"/>
      <c r="D7" s="228" t="s">
        <v>142</v>
      </c>
      <c r="E7" s="228"/>
      <c r="F7" s="229"/>
      <c r="G7" s="228"/>
      <c r="H7" s="230"/>
      <c r="I7" s="107"/>
      <c r="J7" s="254" t="s">
        <v>143</v>
      </c>
      <c r="K7" s="228"/>
      <c r="L7" s="229"/>
      <c r="M7" s="228"/>
      <c r="N7" s="230"/>
      <c r="O7" s="108"/>
    </row>
    <row r="8" spans="1:15" ht="30" customHeight="1" thickBot="1">
      <c r="A8" s="235"/>
      <c r="B8" s="236"/>
      <c r="C8" s="237"/>
      <c r="D8" s="241" t="s">
        <v>144</v>
      </c>
      <c r="E8" s="210"/>
      <c r="F8" s="107"/>
      <c r="G8" s="209" t="s">
        <v>145</v>
      </c>
      <c r="H8" s="210"/>
      <c r="I8" s="107"/>
      <c r="J8" s="209" t="s">
        <v>146</v>
      </c>
      <c r="K8" s="210"/>
      <c r="L8" s="109"/>
      <c r="M8" s="209" t="s">
        <v>147</v>
      </c>
      <c r="N8" s="226"/>
      <c r="O8" s="108"/>
    </row>
    <row r="9" spans="1:15" ht="30" customHeight="1" thickBot="1">
      <c r="A9" s="235"/>
      <c r="B9" s="236"/>
      <c r="C9" s="237"/>
      <c r="D9" s="227" t="s">
        <v>148</v>
      </c>
      <c r="E9" s="226"/>
      <c r="F9" s="107"/>
      <c r="G9" s="209" t="s">
        <v>149</v>
      </c>
      <c r="H9" s="210"/>
      <c r="I9" s="107"/>
      <c r="J9" s="209" t="s">
        <v>150</v>
      </c>
      <c r="K9" s="210"/>
      <c r="L9" s="107"/>
      <c r="M9" s="209" t="s">
        <v>151</v>
      </c>
      <c r="N9" s="210"/>
      <c r="O9" s="108"/>
    </row>
    <row r="10" spans="1:15" ht="30" customHeight="1" thickBot="1">
      <c r="A10" s="238"/>
      <c r="B10" s="239"/>
      <c r="C10" s="240"/>
      <c r="D10" s="231" t="s">
        <v>152</v>
      </c>
      <c r="E10" s="212"/>
      <c r="F10" s="109"/>
      <c r="G10" s="211" t="s">
        <v>153</v>
      </c>
      <c r="H10" s="212"/>
      <c r="I10" s="109"/>
      <c r="J10" s="211" t="s">
        <v>154</v>
      </c>
      <c r="K10" s="212"/>
      <c r="L10" s="107"/>
      <c r="M10" s="211" t="s">
        <v>155</v>
      </c>
      <c r="N10" s="212"/>
      <c r="O10" s="108"/>
    </row>
    <row r="11" spans="1:15" ht="39.75" customHeight="1">
      <c r="A11" s="255" t="str">
        <f>"泳力検定に　 "&amp;IF(COUNTIF(D7:O10,"○")=0,"",COUNTIF(D7:O10,"○"))&amp;"　 種目申込みます。"</f>
        <v>泳力検定に　 　 種目申込みます。</v>
      </c>
      <c r="B11" s="255"/>
      <c r="C11" s="255"/>
      <c r="D11" s="255"/>
      <c r="E11" s="255"/>
      <c r="F11" s="255"/>
      <c r="G11" s="255"/>
      <c r="H11" s="255"/>
      <c r="I11" s="255"/>
      <c r="J11" s="255"/>
      <c r="K11" s="255"/>
      <c r="L11" s="255"/>
      <c r="M11" s="255"/>
      <c r="N11" s="255"/>
      <c r="O11" s="255"/>
    </row>
    <row r="12" spans="1:15" ht="24.75" customHeight="1">
      <c r="A12" s="7"/>
      <c r="B12" s="7"/>
      <c r="C12" s="7"/>
      <c r="D12" s="7"/>
      <c r="E12" s="7"/>
      <c r="F12" s="7"/>
      <c r="G12" s="7"/>
      <c r="H12" s="7"/>
      <c r="I12" s="7"/>
      <c r="J12" s="7"/>
      <c r="K12" s="98"/>
      <c r="L12" s="98"/>
      <c r="M12" s="99"/>
      <c r="N12" s="99"/>
      <c r="O12" s="99"/>
    </row>
    <row r="13" spans="1:15" ht="24.75" customHeight="1">
      <c r="A13" s="225" t="s">
        <v>171</v>
      </c>
      <c r="B13" s="225"/>
      <c r="C13" s="225"/>
      <c r="D13" s="225"/>
      <c r="E13" s="225"/>
      <c r="F13" s="225"/>
      <c r="G13" s="225"/>
      <c r="H13" s="225"/>
      <c r="I13" s="225"/>
      <c r="J13" s="225"/>
      <c r="K13" s="225"/>
      <c r="L13" s="225"/>
      <c r="M13" s="225"/>
      <c r="N13" s="225"/>
      <c r="O13" s="100"/>
    </row>
    <row r="14" spans="1:15" ht="24.75" customHeight="1">
      <c r="A14" s="225" t="s">
        <v>172</v>
      </c>
      <c r="B14" s="225"/>
      <c r="C14" s="225"/>
      <c r="D14" s="225"/>
      <c r="E14" s="225"/>
      <c r="F14" s="225"/>
      <c r="G14" s="225"/>
      <c r="H14" s="225"/>
      <c r="I14" s="225"/>
      <c r="J14" s="225"/>
      <c r="K14" s="225"/>
      <c r="L14" s="225"/>
      <c r="M14" s="225"/>
      <c r="N14" s="225"/>
      <c r="O14" s="100"/>
    </row>
    <row r="15" spans="1:14" ht="24.75" customHeight="1">
      <c r="A15" s="256" t="s">
        <v>175</v>
      </c>
      <c r="B15" s="256"/>
      <c r="C15" s="256"/>
      <c r="D15" s="256"/>
      <c r="E15" s="256"/>
      <c r="F15" s="256"/>
      <c r="G15" s="256"/>
      <c r="H15" s="256"/>
      <c r="I15" s="256"/>
      <c r="J15" s="256"/>
      <c r="K15" s="256"/>
      <c r="L15" s="256"/>
      <c r="M15" s="256"/>
      <c r="N15" s="256"/>
    </row>
  </sheetData>
  <sheetProtection password="CF4F" sheet="1"/>
  <mergeCells count="32">
    <mergeCell ref="A14:N14"/>
    <mergeCell ref="A15:N15"/>
    <mergeCell ref="D10:E10"/>
    <mergeCell ref="G10:H10"/>
    <mergeCell ref="J10:K10"/>
    <mergeCell ref="M10:N10"/>
    <mergeCell ref="A11:O11"/>
    <mergeCell ref="A13:N13"/>
    <mergeCell ref="J8:K8"/>
    <mergeCell ref="M8:N8"/>
    <mergeCell ref="D9:E9"/>
    <mergeCell ref="G9:H9"/>
    <mergeCell ref="J9:K9"/>
    <mergeCell ref="M9:N9"/>
    <mergeCell ref="A5:A6"/>
    <mergeCell ref="C5:H5"/>
    <mergeCell ref="I5:J6"/>
    <mergeCell ref="K5:O6"/>
    <mergeCell ref="B6:H6"/>
    <mergeCell ref="A7:C10"/>
    <mergeCell ref="D7:H7"/>
    <mergeCell ref="J7:N7"/>
    <mergeCell ref="D8:E8"/>
    <mergeCell ref="G8:H8"/>
    <mergeCell ref="A1:O2"/>
    <mergeCell ref="B3:F3"/>
    <mergeCell ref="H3:I3"/>
    <mergeCell ref="J3:O3"/>
    <mergeCell ref="B4:F4"/>
    <mergeCell ref="H4:I4"/>
    <mergeCell ref="J4:M4"/>
    <mergeCell ref="N4:O4"/>
  </mergeCells>
  <dataValidations count="1">
    <dataValidation type="list" allowBlank="1" showInputMessage="1" showErrorMessage="1" promptTitle="泳力検定 " prompt="ﾞ泳力検定を受ける方は「○」を選択表示してください。" sqref="O7:O10 L8:L10 I7:I10 F8:F10">
      <formula1>$U$2:$U$3</formula1>
    </dataValidation>
  </dataValidation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FF00"/>
  </sheetPr>
  <dimension ref="A1:U15"/>
  <sheetViews>
    <sheetView zoomScale="99" zoomScaleNormal="99" zoomScalePageLayoutView="0" workbookViewId="0" topLeftCell="A1">
      <selection activeCell="J7" sqref="J7:N7"/>
    </sheetView>
  </sheetViews>
  <sheetFormatPr defaultColWidth="9.00390625" defaultRowHeight="13.5"/>
  <cols>
    <col min="2" max="3" width="4.625" style="0" customWidth="1"/>
    <col min="4" max="5" width="9.625" style="0" customWidth="1"/>
    <col min="6" max="6" width="8.625" style="0" customWidth="1"/>
    <col min="7" max="8" width="9.625" style="0" customWidth="1"/>
    <col min="9" max="9" width="8.625" style="0" customWidth="1"/>
    <col min="10" max="11" width="9.625" style="0" customWidth="1"/>
    <col min="12" max="12" width="8.625" style="0" customWidth="1"/>
    <col min="13" max="14" width="9.625" style="0" customWidth="1"/>
    <col min="15" max="15" width="8.625" style="0" customWidth="1"/>
    <col min="20" max="20" width="9.625" style="0" customWidth="1"/>
    <col min="21" max="21" width="9.00390625" style="0" hidden="1" customWidth="1"/>
  </cols>
  <sheetData>
    <row r="1" spans="1:21" ht="19.5" customHeight="1">
      <c r="A1" s="215" t="s">
        <v>129</v>
      </c>
      <c r="B1" s="215"/>
      <c r="C1" s="215"/>
      <c r="D1" s="215"/>
      <c r="E1" s="215"/>
      <c r="F1" s="215"/>
      <c r="G1" s="215"/>
      <c r="H1" s="215"/>
      <c r="I1" s="215"/>
      <c r="J1" s="215"/>
      <c r="K1" s="215"/>
      <c r="L1" s="215"/>
      <c r="M1" s="215"/>
      <c r="N1" s="215"/>
      <c r="O1" s="215"/>
      <c r="U1" s="6" t="s">
        <v>4</v>
      </c>
    </row>
    <row r="2" spans="1:21" ht="19.5" customHeight="1">
      <c r="A2" s="216"/>
      <c r="B2" s="216"/>
      <c r="C2" s="216"/>
      <c r="D2" s="216"/>
      <c r="E2" s="216"/>
      <c r="F2" s="216"/>
      <c r="G2" s="216"/>
      <c r="H2" s="216"/>
      <c r="I2" s="216"/>
      <c r="J2" s="216"/>
      <c r="K2" s="216"/>
      <c r="L2" s="216"/>
      <c r="M2" s="216"/>
      <c r="N2" s="216"/>
      <c r="O2" s="216"/>
      <c r="U2" s="34"/>
    </row>
    <row r="3" spans="1:21" ht="24.75" customHeight="1">
      <c r="A3" s="189" t="s">
        <v>130</v>
      </c>
      <c r="B3" s="217"/>
      <c r="C3" s="217"/>
      <c r="D3" s="217"/>
      <c r="E3" s="217"/>
      <c r="F3" s="218"/>
      <c r="G3" s="187" t="s">
        <v>131</v>
      </c>
      <c r="H3" s="219" t="s">
        <v>132</v>
      </c>
      <c r="I3" s="220"/>
      <c r="J3" s="221" t="s">
        <v>133</v>
      </c>
      <c r="K3" s="222"/>
      <c r="L3" s="222"/>
      <c r="M3" s="222"/>
      <c r="N3" s="222"/>
      <c r="O3" s="222"/>
      <c r="U3" s="5" t="s">
        <v>163</v>
      </c>
    </row>
    <row r="4" spans="1:15" ht="60" customHeight="1">
      <c r="A4" s="190" t="s">
        <v>134</v>
      </c>
      <c r="B4" s="223"/>
      <c r="C4" s="223"/>
      <c r="D4" s="223"/>
      <c r="E4" s="223"/>
      <c r="F4" s="224"/>
      <c r="G4" s="188"/>
      <c r="H4" s="219" t="s">
        <v>135</v>
      </c>
      <c r="I4" s="220"/>
      <c r="J4" s="242" t="s">
        <v>136</v>
      </c>
      <c r="K4" s="242"/>
      <c r="L4" s="242"/>
      <c r="M4" s="243"/>
      <c r="N4" s="222" t="s">
        <v>137</v>
      </c>
      <c r="O4" s="222"/>
    </row>
    <row r="5" spans="1:15" ht="14.25" customHeight="1">
      <c r="A5" s="244" t="s">
        <v>138</v>
      </c>
      <c r="B5" s="186" t="s">
        <v>139</v>
      </c>
      <c r="C5" s="246"/>
      <c r="D5" s="246"/>
      <c r="E5" s="246"/>
      <c r="F5" s="246"/>
      <c r="G5" s="246"/>
      <c r="H5" s="247"/>
      <c r="I5" s="248" t="s">
        <v>140</v>
      </c>
      <c r="J5" s="248"/>
      <c r="K5" s="250"/>
      <c r="L5" s="250"/>
      <c r="M5" s="250"/>
      <c r="N5" s="250"/>
      <c r="O5" s="251"/>
    </row>
    <row r="6" spans="1:15" ht="67.5" customHeight="1" thickBot="1">
      <c r="A6" s="245"/>
      <c r="B6" s="213"/>
      <c r="C6" s="213"/>
      <c r="D6" s="213"/>
      <c r="E6" s="213"/>
      <c r="F6" s="213"/>
      <c r="G6" s="213"/>
      <c r="H6" s="214"/>
      <c r="I6" s="249"/>
      <c r="J6" s="249"/>
      <c r="K6" s="252"/>
      <c r="L6" s="252"/>
      <c r="M6" s="252"/>
      <c r="N6" s="252"/>
      <c r="O6" s="253"/>
    </row>
    <row r="7" spans="1:15" ht="30" customHeight="1" thickBot="1">
      <c r="A7" s="232" t="s">
        <v>141</v>
      </c>
      <c r="B7" s="233"/>
      <c r="C7" s="234"/>
      <c r="D7" s="228" t="s">
        <v>142</v>
      </c>
      <c r="E7" s="228"/>
      <c r="F7" s="229"/>
      <c r="G7" s="228"/>
      <c r="H7" s="230"/>
      <c r="I7" s="107"/>
      <c r="J7" s="254" t="s">
        <v>143</v>
      </c>
      <c r="K7" s="228"/>
      <c r="L7" s="229"/>
      <c r="M7" s="228"/>
      <c r="N7" s="230"/>
      <c r="O7" s="108"/>
    </row>
    <row r="8" spans="1:15" ht="30" customHeight="1" thickBot="1">
      <c r="A8" s="235"/>
      <c r="B8" s="236"/>
      <c r="C8" s="237"/>
      <c r="D8" s="241" t="s">
        <v>144</v>
      </c>
      <c r="E8" s="210"/>
      <c r="F8" s="107"/>
      <c r="G8" s="209" t="s">
        <v>145</v>
      </c>
      <c r="H8" s="210"/>
      <c r="I8" s="107"/>
      <c r="J8" s="209" t="s">
        <v>146</v>
      </c>
      <c r="K8" s="210"/>
      <c r="L8" s="109"/>
      <c r="M8" s="209" t="s">
        <v>147</v>
      </c>
      <c r="N8" s="226"/>
      <c r="O8" s="108"/>
    </row>
    <row r="9" spans="1:15" ht="30" customHeight="1" thickBot="1">
      <c r="A9" s="235"/>
      <c r="B9" s="236"/>
      <c r="C9" s="237"/>
      <c r="D9" s="227" t="s">
        <v>148</v>
      </c>
      <c r="E9" s="226"/>
      <c r="F9" s="107"/>
      <c r="G9" s="209" t="s">
        <v>149</v>
      </c>
      <c r="H9" s="210"/>
      <c r="I9" s="107"/>
      <c r="J9" s="209" t="s">
        <v>150</v>
      </c>
      <c r="K9" s="210"/>
      <c r="L9" s="107"/>
      <c r="M9" s="209" t="s">
        <v>151</v>
      </c>
      <c r="N9" s="210"/>
      <c r="O9" s="108"/>
    </row>
    <row r="10" spans="1:15" ht="30" customHeight="1" thickBot="1">
      <c r="A10" s="238"/>
      <c r="B10" s="239"/>
      <c r="C10" s="240"/>
      <c r="D10" s="231" t="s">
        <v>152</v>
      </c>
      <c r="E10" s="212"/>
      <c r="F10" s="109"/>
      <c r="G10" s="211" t="s">
        <v>153</v>
      </c>
      <c r="H10" s="212"/>
      <c r="I10" s="109"/>
      <c r="J10" s="211" t="s">
        <v>154</v>
      </c>
      <c r="K10" s="212"/>
      <c r="L10" s="107"/>
      <c r="M10" s="211" t="s">
        <v>155</v>
      </c>
      <c r="N10" s="212"/>
      <c r="O10" s="108"/>
    </row>
    <row r="11" spans="1:15" ht="39.75" customHeight="1">
      <c r="A11" s="255" t="str">
        <f>"泳力検定に　 "&amp;IF(COUNTIF(D7:O10,"○")=0,"",COUNTIF(D7:O10,"○"))&amp;"　 種目申込みます。"</f>
        <v>泳力検定に　 　 種目申込みます。</v>
      </c>
      <c r="B11" s="255"/>
      <c r="C11" s="255"/>
      <c r="D11" s="255"/>
      <c r="E11" s="255"/>
      <c r="F11" s="255"/>
      <c r="G11" s="255"/>
      <c r="H11" s="255"/>
      <c r="I11" s="255"/>
      <c r="J11" s="255"/>
      <c r="K11" s="255"/>
      <c r="L11" s="255"/>
      <c r="M11" s="255"/>
      <c r="N11" s="255"/>
      <c r="O11" s="255"/>
    </row>
    <row r="12" spans="1:15" ht="24.75" customHeight="1">
      <c r="A12" s="7"/>
      <c r="B12" s="7"/>
      <c r="C12" s="7"/>
      <c r="D12" s="7"/>
      <c r="E12" s="7"/>
      <c r="F12" s="7"/>
      <c r="G12" s="7"/>
      <c r="H12" s="7"/>
      <c r="I12" s="7"/>
      <c r="J12" s="7"/>
      <c r="K12" s="98"/>
      <c r="L12" s="98"/>
      <c r="M12" s="99"/>
      <c r="N12" s="99"/>
      <c r="O12" s="99"/>
    </row>
    <row r="13" spans="1:15" ht="24.75" customHeight="1">
      <c r="A13" s="225" t="s">
        <v>171</v>
      </c>
      <c r="B13" s="225"/>
      <c r="C13" s="225"/>
      <c r="D13" s="225"/>
      <c r="E13" s="225"/>
      <c r="F13" s="225"/>
      <c r="G13" s="225"/>
      <c r="H13" s="225"/>
      <c r="I13" s="225"/>
      <c r="J13" s="225"/>
      <c r="K13" s="225"/>
      <c r="L13" s="225"/>
      <c r="M13" s="225"/>
      <c r="N13" s="225"/>
      <c r="O13" s="100"/>
    </row>
    <row r="14" spans="1:15" ht="24.75" customHeight="1">
      <c r="A14" s="225" t="s">
        <v>172</v>
      </c>
      <c r="B14" s="225"/>
      <c r="C14" s="225"/>
      <c r="D14" s="225"/>
      <c r="E14" s="225"/>
      <c r="F14" s="225"/>
      <c r="G14" s="225"/>
      <c r="H14" s="225"/>
      <c r="I14" s="225"/>
      <c r="J14" s="225"/>
      <c r="K14" s="225"/>
      <c r="L14" s="225"/>
      <c r="M14" s="225"/>
      <c r="N14" s="225"/>
      <c r="O14" s="100"/>
    </row>
    <row r="15" spans="1:14" ht="24.75" customHeight="1">
      <c r="A15" s="256" t="s">
        <v>175</v>
      </c>
      <c r="B15" s="256"/>
      <c r="C15" s="256"/>
      <c r="D15" s="256"/>
      <c r="E15" s="256"/>
      <c r="F15" s="256"/>
      <c r="G15" s="256"/>
      <c r="H15" s="256"/>
      <c r="I15" s="256"/>
      <c r="J15" s="256"/>
      <c r="K15" s="256"/>
      <c r="L15" s="256"/>
      <c r="M15" s="256"/>
      <c r="N15" s="256"/>
    </row>
  </sheetData>
  <sheetProtection password="CF4F" sheet="1"/>
  <mergeCells count="32">
    <mergeCell ref="A14:N14"/>
    <mergeCell ref="A15:N15"/>
    <mergeCell ref="D10:E10"/>
    <mergeCell ref="G10:H10"/>
    <mergeCell ref="J10:K10"/>
    <mergeCell ref="M10:N10"/>
    <mergeCell ref="A11:O11"/>
    <mergeCell ref="A13:N13"/>
    <mergeCell ref="J8:K8"/>
    <mergeCell ref="M8:N8"/>
    <mergeCell ref="D9:E9"/>
    <mergeCell ref="G9:H9"/>
    <mergeCell ref="J9:K9"/>
    <mergeCell ref="M9:N9"/>
    <mergeCell ref="A5:A6"/>
    <mergeCell ref="C5:H5"/>
    <mergeCell ref="I5:J6"/>
    <mergeCell ref="K5:O6"/>
    <mergeCell ref="B6:H6"/>
    <mergeCell ref="A7:C10"/>
    <mergeCell ref="D7:H7"/>
    <mergeCell ref="J7:N7"/>
    <mergeCell ref="D8:E8"/>
    <mergeCell ref="G8:H8"/>
    <mergeCell ref="A1:O2"/>
    <mergeCell ref="B3:F3"/>
    <mergeCell ref="H3:I3"/>
    <mergeCell ref="J3:O3"/>
    <mergeCell ref="B4:F4"/>
    <mergeCell ref="H4:I4"/>
    <mergeCell ref="J4:M4"/>
    <mergeCell ref="N4:O4"/>
  </mergeCells>
  <dataValidations count="1">
    <dataValidation type="list" allowBlank="1" showInputMessage="1" showErrorMessage="1" promptTitle="泳力検定 " prompt="ﾞ泳力検定を受ける方は「○」を選択表示してください。" sqref="O7:O10 L8:L10 I7:I10 F8:F10">
      <formula1>$U$2:$U$3</formula1>
    </dataValidation>
  </dataValidation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FF00"/>
  </sheetPr>
  <dimension ref="A1:U15"/>
  <sheetViews>
    <sheetView zoomScale="99" zoomScaleNormal="99" zoomScalePageLayoutView="0" workbookViewId="0" topLeftCell="A1">
      <selection activeCell="J7" sqref="J7:N7"/>
    </sheetView>
  </sheetViews>
  <sheetFormatPr defaultColWidth="9.00390625" defaultRowHeight="13.5"/>
  <cols>
    <col min="2" max="3" width="4.625" style="0" customWidth="1"/>
    <col min="4" max="5" width="9.625" style="0" customWidth="1"/>
    <col min="6" max="6" width="8.625" style="0" customWidth="1"/>
    <col min="7" max="8" width="9.625" style="0" customWidth="1"/>
    <col min="9" max="9" width="8.625" style="0" customWidth="1"/>
    <col min="10" max="11" width="9.625" style="0" customWidth="1"/>
    <col min="12" max="12" width="8.625" style="0" customWidth="1"/>
    <col min="13" max="14" width="9.625" style="0" customWidth="1"/>
    <col min="15" max="15" width="8.625" style="0" customWidth="1"/>
    <col min="20" max="20" width="9.625" style="0" customWidth="1"/>
    <col min="21" max="21" width="9.00390625" style="0" hidden="1" customWidth="1"/>
  </cols>
  <sheetData>
    <row r="1" spans="1:21" ht="19.5" customHeight="1">
      <c r="A1" s="215" t="s">
        <v>129</v>
      </c>
      <c r="B1" s="215"/>
      <c r="C1" s="215"/>
      <c r="D1" s="215"/>
      <c r="E1" s="215"/>
      <c r="F1" s="215"/>
      <c r="G1" s="215"/>
      <c r="H1" s="215"/>
      <c r="I1" s="215"/>
      <c r="J1" s="215"/>
      <c r="K1" s="215"/>
      <c r="L1" s="215"/>
      <c r="M1" s="215"/>
      <c r="N1" s="215"/>
      <c r="O1" s="215"/>
      <c r="U1" s="6" t="s">
        <v>4</v>
      </c>
    </row>
    <row r="2" spans="1:21" ht="19.5" customHeight="1">
      <c r="A2" s="216"/>
      <c r="B2" s="216"/>
      <c r="C2" s="216"/>
      <c r="D2" s="216"/>
      <c r="E2" s="216"/>
      <c r="F2" s="216"/>
      <c r="G2" s="216"/>
      <c r="H2" s="216"/>
      <c r="I2" s="216"/>
      <c r="J2" s="216"/>
      <c r="K2" s="216"/>
      <c r="L2" s="216"/>
      <c r="M2" s="216"/>
      <c r="N2" s="216"/>
      <c r="O2" s="216"/>
      <c r="U2" s="34"/>
    </row>
    <row r="3" spans="1:21" ht="24.75" customHeight="1">
      <c r="A3" s="189" t="s">
        <v>130</v>
      </c>
      <c r="B3" s="217"/>
      <c r="C3" s="217"/>
      <c r="D3" s="217"/>
      <c r="E3" s="217"/>
      <c r="F3" s="218"/>
      <c r="G3" s="187" t="s">
        <v>131</v>
      </c>
      <c r="H3" s="219" t="s">
        <v>132</v>
      </c>
      <c r="I3" s="220"/>
      <c r="J3" s="221" t="s">
        <v>133</v>
      </c>
      <c r="K3" s="222"/>
      <c r="L3" s="222"/>
      <c r="M3" s="222"/>
      <c r="N3" s="222"/>
      <c r="O3" s="222"/>
      <c r="U3" s="5" t="s">
        <v>163</v>
      </c>
    </row>
    <row r="4" spans="1:15" ht="60" customHeight="1">
      <c r="A4" s="190" t="s">
        <v>134</v>
      </c>
      <c r="B4" s="223"/>
      <c r="C4" s="223"/>
      <c r="D4" s="223"/>
      <c r="E4" s="223"/>
      <c r="F4" s="224"/>
      <c r="G4" s="188"/>
      <c r="H4" s="219" t="s">
        <v>135</v>
      </c>
      <c r="I4" s="220"/>
      <c r="J4" s="242" t="s">
        <v>136</v>
      </c>
      <c r="K4" s="242"/>
      <c r="L4" s="242"/>
      <c r="M4" s="243"/>
      <c r="N4" s="222" t="s">
        <v>137</v>
      </c>
      <c r="O4" s="222"/>
    </row>
    <row r="5" spans="1:15" ht="14.25" customHeight="1">
      <c r="A5" s="244" t="s">
        <v>138</v>
      </c>
      <c r="B5" s="186" t="s">
        <v>139</v>
      </c>
      <c r="C5" s="246"/>
      <c r="D5" s="246"/>
      <c r="E5" s="246"/>
      <c r="F5" s="246"/>
      <c r="G5" s="246"/>
      <c r="H5" s="247"/>
      <c r="I5" s="248" t="s">
        <v>140</v>
      </c>
      <c r="J5" s="248"/>
      <c r="K5" s="250"/>
      <c r="L5" s="250"/>
      <c r="M5" s="250"/>
      <c r="N5" s="250"/>
      <c r="O5" s="251"/>
    </row>
    <row r="6" spans="1:15" ht="67.5" customHeight="1" thickBot="1">
      <c r="A6" s="245"/>
      <c r="B6" s="213"/>
      <c r="C6" s="213"/>
      <c r="D6" s="213"/>
      <c r="E6" s="213"/>
      <c r="F6" s="213"/>
      <c r="G6" s="213"/>
      <c r="H6" s="214"/>
      <c r="I6" s="249"/>
      <c r="J6" s="249"/>
      <c r="K6" s="252"/>
      <c r="L6" s="252"/>
      <c r="M6" s="252"/>
      <c r="N6" s="252"/>
      <c r="O6" s="253"/>
    </row>
    <row r="7" spans="1:15" ht="30" customHeight="1" thickBot="1">
      <c r="A7" s="232" t="s">
        <v>141</v>
      </c>
      <c r="B7" s="233"/>
      <c r="C7" s="234"/>
      <c r="D7" s="228" t="s">
        <v>142</v>
      </c>
      <c r="E7" s="228"/>
      <c r="F7" s="229"/>
      <c r="G7" s="228"/>
      <c r="H7" s="230"/>
      <c r="I7" s="107"/>
      <c r="J7" s="254" t="s">
        <v>143</v>
      </c>
      <c r="K7" s="228"/>
      <c r="L7" s="229"/>
      <c r="M7" s="228"/>
      <c r="N7" s="230"/>
      <c r="O7" s="108"/>
    </row>
    <row r="8" spans="1:15" ht="30" customHeight="1" thickBot="1">
      <c r="A8" s="235"/>
      <c r="B8" s="236"/>
      <c r="C8" s="237"/>
      <c r="D8" s="241" t="s">
        <v>144</v>
      </c>
      <c r="E8" s="210"/>
      <c r="F8" s="107"/>
      <c r="G8" s="209" t="s">
        <v>145</v>
      </c>
      <c r="H8" s="210"/>
      <c r="I8" s="107"/>
      <c r="J8" s="209" t="s">
        <v>146</v>
      </c>
      <c r="K8" s="210"/>
      <c r="L8" s="109"/>
      <c r="M8" s="209" t="s">
        <v>147</v>
      </c>
      <c r="N8" s="226"/>
      <c r="O8" s="108"/>
    </row>
    <row r="9" spans="1:15" ht="30" customHeight="1" thickBot="1">
      <c r="A9" s="235"/>
      <c r="B9" s="236"/>
      <c r="C9" s="237"/>
      <c r="D9" s="227" t="s">
        <v>148</v>
      </c>
      <c r="E9" s="226"/>
      <c r="F9" s="107"/>
      <c r="G9" s="209" t="s">
        <v>149</v>
      </c>
      <c r="H9" s="210"/>
      <c r="I9" s="107"/>
      <c r="J9" s="209" t="s">
        <v>150</v>
      </c>
      <c r="K9" s="210"/>
      <c r="L9" s="107"/>
      <c r="M9" s="209" t="s">
        <v>151</v>
      </c>
      <c r="N9" s="210"/>
      <c r="O9" s="108"/>
    </row>
    <row r="10" spans="1:15" ht="30" customHeight="1" thickBot="1">
      <c r="A10" s="238"/>
      <c r="B10" s="239"/>
      <c r="C10" s="240"/>
      <c r="D10" s="231" t="s">
        <v>152</v>
      </c>
      <c r="E10" s="212"/>
      <c r="F10" s="109"/>
      <c r="G10" s="211" t="s">
        <v>153</v>
      </c>
      <c r="H10" s="212"/>
      <c r="I10" s="109"/>
      <c r="J10" s="211" t="s">
        <v>154</v>
      </c>
      <c r="K10" s="212"/>
      <c r="L10" s="107"/>
      <c r="M10" s="211" t="s">
        <v>155</v>
      </c>
      <c r="N10" s="212"/>
      <c r="O10" s="108"/>
    </row>
    <row r="11" spans="1:15" ht="39.75" customHeight="1">
      <c r="A11" s="255" t="str">
        <f>"泳力検定に　 "&amp;IF(COUNTIF(D7:O10,"○")=0,"",COUNTIF(D7:O10,"○"))&amp;"　 種目申込みます。"</f>
        <v>泳力検定に　 　 種目申込みます。</v>
      </c>
      <c r="B11" s="255"/>
      <c r="C11" s="255"/>
      <c r="D11" s="255"/>
      <c r="E11" s="255"/>
      <c r="F11" s="255"/>
      <c r="G11" s="255"/>
      <c r="H11" s="255"/>
      <c r="I11" s="255"/>
      <c r="J11" s="255"/>
      <c r="K11" s="255"/>
      <c r="L11" s="255"/>
      <c r="M11" s="255"/>
      <c r="N11" s="255"/>
      <c r="O11" s="255"/>
    </row>
    <row r="12" spans="1:15" ht="24.75" customHeight="1">
      <c r="A12" s="7"/>
      <c r="B12" s="7"/>
      <c r="C12" s="7"/>
      <c r="D12" s="7"/>
      <c r="E12" s="7"/>
      <c r="F12" s="7"/>
      <c r="G12" s="7"/>
      <c r="H12" s="7"/>
      <c r="I12" s="7"/>
      <c r="J12" s="7"/>
      <c r="K12" s="98"/>
      <c r="L12" s="98"/>
      <c r="M12" s="99"/>
      <c r="N12" s="99"/>
      <c r="O12" s="99"/>
    </row>
    <row r="13" spans="1:15" ht="24.75" customHeight="1">
      <c r="A13" s="225" t="s">
        <v>171</v>
      </c>
      <c r="B13" s="225"/>
      <c r="C13" s="225"/>
      <c r="D13" s="225"/>
      <c r="E13" s="225"/>
      <c r="F13" s="225"/>
      <c r="G13" s="225"/>
      <c r="H13" s="225"/>
      <c r="I13" s="225"/>
      <c r="J13" s="225"/>
      <c r="K13" s="225"/>
      <c r="L13" s="225"/>
      <c r="M13" s="225"/>
      <c r="N13" s="225"/>
      <c r="O13" s="100"/>
    </row>
    <row r="14" spans="1:15" ht="24.75" customHeight="1">
      <c r="A14" s="225" t="s">
        <v>172</v>
      </c>
      <c r="B14" s="225"/>
      <c r="C14" s="225"/>
      <c r="D14" s="225"/>
      <c r="E14" s="225"/>
      <c r="F14" s="225"/>
      <c r="G14" s="225"/>
      <c r="H14" s="225"/>
      <c r="I14" s="225"/>
      <c r="J14" s="225"/>
      <c r="K14" s="225"/>
      <c r="L14" s="225"/>
      <c r="M14" s="225"/>
      <c r="N14" s="225"/>
      <c r="O14" s="100"/>
    </row>
    <row r="15" spans="1:14" ht="24.75" customHeight="1">
      <c r="A15" s="256" t="s">
        <v>175</v>
      </c>
      <c r="B15" s="256"/>
      <c r="C15" s="256"/>
      <c r="D15" s="256"/>
      <c r="E15" s="256"/>
      <c r="F15" s="256"/>
      <c r="G15" s="256"/>
      <c r="H15" s="256"/>
      <c r="I15" s="256"/>
      <c r="J15" s="256"/>
      <c r="K15" s="256"/>
      <c r="L15" s="256"/>
      <c r="M15" s="256"/>
      <c r="N15" s="256"/>
    </row>
  </sheetData>
  <sheetProtection password="CF4F" sheet="1"/>
  <mergeCells count="32">
    <mergeCell ref="A14:N14"/>
    <mergeCell ref="A15:N15"/>
    <mergeCell ref="D10:E10"/>
    <mergeCell ref="G10:H10"/>
    <mergeCell ref="J10:K10"/>
    <mergeCell ref="M10:N10"/>
    <mergeCell ref="A11:O11"/>
    <mergeCell ref="A13:N13"/>
    <mergeCell ref="J8:K8"/>
    <mergeCell ref="M8:N8"/>
    <mergeCell ref="D9:E9"/>
    <mergeCell ref="G9:H9"/>
    <mergeCell ref="J9:K9"/>
    <mergeCell ref="M9:N9"/>
    <mergeCell ref="A5:A6"/>
    <mergeCell ref="C5:H5"/>
    <mergeCell ref="I5:J6"/>
    <mergeCell ref="K5:O6"/>
    <mergeCell ref="B6:H6"/>
    <mergeCell ref="A7:C10"/>
    <mergeCell ref="D7:H7"/>
    <mergeCell ref="J7:N7"/>
    <mergeCell ref="D8:E8"/>
    <mergeCell ref="G8:H8"/>
    <mergeCell ref="A1:O2"/>
    <mergeCell ref="B3:F3"/>
    <mergeCell ref="H3:I3"/>
    <mergeCell ref="J3:O3"/>
    <mergeCell ref="B4:F4"/>
    <mergeCell ref="H4:I4"/>
    <mergeCell ref="J4:M4"/>
    <mergeCell ref="N4:O4"/>
  </mergeCells>
  <dataValidations count="1">
    <dataValidation type="list" allowBlank="1" showInputMessage="1" showErrorMessage="1" promptTitle="泳力検定 " prompt="ﾞ泳力検定を受ける方は「○」を選択表示してください。" sqref="O7:O10 L8:L10 I7:I10 F8:F10">
      <formula1>$U$2:$U$3</formula1>
    </dataValidation>
  </dataValidation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FFFF00"/>
  </sheetPr>
  <dimension ref="A1:U15"/>
  <sheetViews>
    <sheetView zoomScale="99" zoomScaleNormal="99" zoomScalePageLayoutView="0" workbookViewId="0" topLeftCell="A1">
      <selection activeCell="J7" sqref="J7:N7"/>
    </sheetView>
  </sheetViews>
  <sheetFormatPr defaultColWidth="9.00390625" defaultRowHeight="13.5"/>
  <cols>
    <col min="2" max="3" width="4.625" style="0" customWidth="1"/>
    <col min="4" max="5" width="9.625" style="0" customWidth="1"/>
    <col min="6" max="6" width="8.625" style="0" customWidth="1"/>
    <col min="7" max="8" width="9.625" style="0" customWidth="1"/>
    <col min="9" max="9" width="8.625" style="0" customWidth="1"/>
    <col min="10" max="11" width="9.625" style="0" customWidth="1"/>
    <col min="12" max="12" width="8.625" style="0" customWidth="1"/>
    <col min="13" max="14" width="9.625" style="0" customWidth="1"/>
    <col min="15" max="15" width="8.625" style="0" customWidth="1"/>
    <col min="20" max="20" width="9.625" style="0" customWidth="1"/>
    <col min="21" max="21" width="9.00390625" style="0" hidden="1" customWidth="1"/>
  </cols>
  <sheetData>
    <row r="1" spans="1:21" ht="19.5" customHeight="1">
      <c r="A1" s="215" t="s">
        <v>129</v>
      </c>
      <c r="B1" s="215"/>
      <c r="C1" s="215"/>
      <c r="D1" s="215"/>
      <c r="E1" s="215"/>
      <c r="F1" s="215"/>
      <c r="G1" s="215"/>
      <c r="H1" s="215"/>
      <c r="I1" s="215"/>
      <c r="J1" s="215"/>
      <c r="K1" s="215"/>
      <c r="L1" s="215"/>
      <c r="M1" s="215"/>
      <c r="N1" s="215"/>
      <c r="O1" s="215"/>
      <c r="U1" s="6" t="s">
        <v>4</v>
      </c>
    </row>
    <row r="2" spans="1:21" ht="19.5" customHeight="1">
      <c r="A2" s="216"/>
      <c r="B2" s="216"/>
      <c r="C2" s="216"/>
      <c r="D2" s="216"/>
      <c r="E2" s="216"/>
      <c r="F2" s="216"/>
      <c r="G2" s="216"/>
      <c r="H2" s="216"/>
      <c r="I2" s="216"/>
      <c r="J2" s="216"/>
      <c r="K2" s="216"/>
      <c r="L2" s="216"/>
      <c r="M2" s="216"/>
      <c r="N2" s="216"/>
      <c r="O2" s="216"/>
      <c r="U2" s="34"/>
    </row>
    <row r="3" spans="1:21" ht="24.75" customHeight="1">
      <c r="A3" s="189" t="s">
        <v>130</v>
      </c>
      <c r="B3" s="217"/>
      <c r="C3" s="217"/>
      <c r="D3" s="217"/>
      <c r="E3" s="217"/>
      <c r="F3" s="218"/>
      <c r="G3" s="187" t="s">
        <v>131</v>
      </c>
      <c r="H3" s="219" t="s">
        <v>132</v>
      </c>
      <c r="I3" s="220"/>
      <c r="J3" s="221" t="s">
        <v>133</v>
      </c>
      <c r="K3" s="222"/>
      <c r="L3" s="222"/>
      <c r="M3" s="222"/>
      <c r="N3" s="222"/>
      <c r="O3" s="222"/>
      <c r="U3" s="5" t="s">
        <v>163</v>
      </c>
    </row>
    <row r="4" spans="1:15" ht="60" customHeight="1">
      <c r="A4" s="190" t="s">
        <v>134</v>
      </c>
      <c r="B4" s="223"/>
      <c r="C4" s="223"/>
      <c r="D4" s="223"/>
      <c r="E4" s="223"/>
      <c r="F4" s="224"/>
      <c r="G4" s="188"/>
      <c r="H4" s="219" t="s">
        <v>135</v>
      </c>
      <c r="I4" s="220"/>
      <c r="J4" s="242" t="s">
        <v>136</v>
      </c>
      <c r="K4" s="242"/>
      <c r="L4" s="242"/>
      <c r="M4" s="243"/>
      <c r="N4" s="222" t="s">
        <v>137</v>
      </c>
      <c r="O4" s="222"/>
    </row>
    <row r="5" spans="1:15" ht="14.25" customHeight="1">
      <c r="A5" s="244" t="s">
        <v>138</v>
      </c>
      <c r="B5" s="186" t="s">
        <v>139</v>
      </c>
      <c r="C5" s="246"/>
      <c r="D5" s="246"/>
      <c r="E5" s="246"/>
      <c r="F5" s="246"/>
      <c r="G5" s="246"/>
      <c r="H5" s="247"/>
      <c r="I5" s="248" t="s">
        <v>140</v>
      </c>
      <c r="J5" s="248"/>
      <c r="K5" s="250"/>
      <c r="L5" s="250"/>
      <c r="M5" s="250"/>
      <c r="N5" s="250"/>
      <c r="O5" s="251"/>
    </row>
    <row r="6" spans="1:15" ht="67.5" customHeight="1" thickBot="1">
      <c r="A6" s="245"/>
      <c r="B6" s="213"/>
      <c r="C6" s="213"/>
      <c r="D6" s="213"/>
      <c r="E6" s="213"/>
      <c r="F6" s="213"/>
      <c r="G6" s="213"/>
      <c r="H6" s="214"/>
      <c r="I6" s="249"/>
      <c r="J6" s="249"/>
      <c r="K6" s="252"/>
      <c r="L6" s="252"/>
      <c r="M6" s="252"/>
      <c r="N6" s="252"/>
      <c r="O6" s="253"/>
    </row>
    <row r="7" spans="1:15" ht="30" customHeight="1" thickBot="1">
      <c r="A7" s="232" t="s">
        <v>141</v>
      </c>
      <c r="B7" s="233"/>
      <c r="C7" s="234"/>
      <c r="D7" s="228" t="s">
        <v>142</v>
      </c>
      <c r="E7" s="228"/>
      <c r="F7" s="229"/>
      <c r="G7" s="228"/>
      <c r="H7" s="230"/>
      <c r="I7" s="107"/>
      <c r="J7" s="254" t="s">
        <v>143</v>
      </c>
      <c r="K7" s="228"/>
      <c r="L7" s="229"/>
      <c r="M7" s="228"/>
      <c r="N7" s="230"/>
      <c r="O7" s="108"/>
    </row>
    <row r="8" spans="1:15" ht="30" customHeight="1" thickBot="1">
      <c r="A8" s="235"/>
      <c r="B8" s="236"/>
      <c r="C8" s="237"/>
      <c r="D8" s="241" t="s">
        <v>144</v>
      </c>
      <c r="E8" s="210"/>
      <c r="F8" s="107"/>
      <c r="G8" s="209" t="s">
        <v>145</v>
      </c>
      <c r="H8" s="210"/>
      <c r="I8" s="107"/>
      <c r="J8" s="209" t="s">
        <v>146</v>
      </c>
      <c r="K8" s="210"/>
      <c r="L8" s="109"/>
      <c r="M8" s="209" t="s">
        <v>147</v>
      </c>
      <c r="N8" s="226"/>
      <c r="O8" s="108"/>
    </row>
    <row r="9" spans="1:15" ht="30" customHeight="1" thickBot="1">
      <c r="A9" s="235"/>
      <c r="B9" s="236"/>
      <c r="C9" s="237"/>
      <c r="D9" s="227" t="s">
        <v>148</v>
      </c>
      <c r="E9" s="226"/>
      <c r="F9" s="107"/>
      <c r="G9" s="209" t="s">
        <v>149</v>
      </c>
      <c r="H9" s="210"/>
      <c r="I9" s="107"/>
      <c r="J9" s="209" t="s">
        <v>150</v>
      </c>
      <c r="K9" s="210"/>
      <c r="L9" s="107"/>
      <c r="M9" s="209" t="s">
        <v>151</v>
      </c>
      <c r="N9" s="210"/>
      <c r="O9" s="108"/>
    </row>
    <row r="10" spans="1:15" ht="30" customHeight="1" thickBot="1">
      <c r="A10" s="238"/>
      <c r="B10" s="239"/>
      <c r="C10" s="240"/>
      <c r="D10" s="231" t="s">
        <v>152</v>
      </c>
      <c r="E10" s="212"/>
      <c r="F10" s="109"/>
      <c r="G10" s="211" t="s">
        <v>153</v>
      </c>
      <c r="H10" s="212"/>
      <c r="I10" s="109"/>
      <c r="J10" s="211" t="s">
        <v>154</v>
      </c>
      <c r="K10" s="212"/>
      <c r="L10" s="107"/>
      <c r="M10" s="211" t="s">
        <v>155</v>
      </c>
      <c r="N10" s="212"/>
      <c r="O10" s="108"/>
    </row>
    <row r="11" spans="1:15" ht="39.75" customHeight="1">
      <c r="A11" s="255" t="str">
        <f>"泳力検定に　 "&amp;IF(COUNTIF(D7:O10,"○")=0,"",COUNTIF(D7:O10,"○"))&amp;"　 種目申込みます。"</f>
        <v>泳力検定に　 　 種目申込みます。</v>
      </c>
      <c r="B11" s="255"/>
      <c r="C11" s="255"/>
      <c r="D11" s="255"/>
      <c r="E11" s="255"/>
      <c r="F11" s="255"/>
      <c r="G11" s="255"/>
      <c r="H11" s="255"/>
      <c r="I11" s="255"/>
      <c r="J11" s="255"/>
      <c r="K11" s="255"/>
      <c r="L11" s="255"/>
      <c r="M11" s="255"/>
      <c r="N11" s="255"/>
      <c r="O11" s="255"/>
    </row>
    <row r="12" spans="1:15" ht="24.75" customHeight="1">
      <c r="A12" s="7"/>
      <c r="B12" s="7"/>
      <c r="C12" s="7"/>
      <c r="D12" s="7"/>
      <c r="E12" s="7"/>
      <c r="F12" s="7"/>
      <c r="G12" s="7"/>
      <c r="H12" s="7"/>
      <c r="I12" s="7"/>
      <c r="J12" s="7"/>
      <c r="K12" s="98"/>
      <c r="L12" s="98"/>
      <c r="M12" s="99"/>
      <c r="N12" s="99"/>
      <c r="O12" s="99"/>
    </row>
    <row r="13" spans="1:15" ht="24.75" customHeight="1">
      <c r="A13" s="225" t="s">
        <v>171</v>
      </c>
      <c r="B13" s="225"/>
      <c r="C13" s="225"/>
      <c r="D13" s="225"/>
      <c r="E13" s="225"/>
      <c r="F13" s="225"/>
      <c r="G13" s="225"/>
      <c r="H13" s="225"/>
      <c r="I13" s="225"/>
      <c r="J13" s="225"/>
      <c r="K13" s="225"/>
      <c r="L13" s="225"/>
      <c r="M13" s="225"/>
      <c r="N13" s="225"/>
      <c r="O13" s="100"/>
    </row>
    <row r="14" spans="1:15" ht="24.75" customHeight="1">
      <c r="A14" s="225" t="s">
        <v>172</v>
      </c>
      <c r="B14" s="225"/>
      <c r="C14" s="225"/>
      <c r="D14" s="225"/>
      <c r="E14" s="225"/>
      <c r="F14" s="225"/>
      <c r="G14" s="225"/>
      <c r="H14" s="225"/>
      <c r="I14" s="225"/>
      <c r="J14" s="225"/>
      <c r="K14" s="225"/>
      <c r="L14" s="225"/>
      <c r="M14" s="225"/>
      <c r="N14" s="225"/>
      <c r="O14" s="100"/>
    </row>
    <row r="15" spans="1:14" ht="24.75" customHeight="1">
      <c r="A15" s="256" t="s">
        <v>175</v>
      </c>
      <c r="B15" s="256"/>
      <c r="C15" s="256"/>
      <c r="D15" s="256"/>
      <c r="E15" s="256"/>
      <c r="F15" s="256"/>
      <c r="G15" s="256"/>
      <c r="H15" s="256"/>
      <c r="I15" s="256"/>
      <c r="J15" s="256"/>
      <c r="K15" s="256"/>
      <c r="L15" s="256"/>
      <c r="M15" s="256"/>
      <c r="N15" s="256"/>
    </row>
  </sheetData>
  <sheetProtection password="CF4F" sheet="1"/>
  <mergeCells count="32">
    <mergeCell ref="A14:N14"/>
    <mergeCell ref="A15:N15"/>
    <mergeCell ref="D10:E10"/>
    <mergeCell ref="G10:H10"/>
    <mergeCell ref="J10:K10"/>
    <mergeCell ref="M10:N10"/>
    <mergeCell ref="A11:O11"/>
    <mergeCell ref="A13:N13"/>
    <mergeCell ref="J8:K8"/>
    <mergeCell ref="M8:N8"/>
    <mergeCell ref="D9:E9"/>
    <mergeCell ref="G9:H9"/>
    <mergeCell ref="J9:K9"/>
    <mergeCell ref="M9:N9"/>
    <mergeCell ref="A5:A6"/>
    <mergeCell ref="C5:H5"/>
    <mergeCell ref="I5:J6"/>
    <mergeCell ref="K5:O6"/>
    <mergeCell ref="B6:H6"/>
    <mergeCell ref="A7:C10"/>
    <mergeCell ref="D7:H7"/>
    <mergeCell ref="J7:N7"/>
    <mergeCell ref="D8:E8"/>
    <mergeCell ref="G8:H8"/>
    <mergeCell ref="A1:O2"/>
    <mergeCell ref="B3:F3"/>
    <mergeCell ref="H3:I3"/>
    <mergeCell ref="J3:O3"/>
    <mergeCell ref="B4:F4"/>
    <mergeCell ref="H4:I4"/>
    <mergeCell ref="J4:M4"/>
    <mergeCell ref="N4:O4"/>
  </mergeCells>
  <dataValidations count="1">
    <dataValidation type="list" allowBlank="1" showInputMessage="1" showErrorMessage="1" promptTitle="泳力検定 " prompt="ﾞ泳力検定を受ける方は「○」を選択表示してください。" sqref="O7:O10 L8:L10 I7:I10 F8:F10">
      <formula1>$U$2:$U$3</formula1>
    </dataValidation>
  </dataValidation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FFFF00"/>
  </sheetPr>
  <dimension ref="A1:U15"/>
  <sheetViews>
    <sheetView zoomScale="99" zoomScaleNormal="99" zoomScalePageLayoutView="0" workbookViewId="0" topLeftCell="A1">
      <selection activeCell="J7" sqref="J7:N7"/>
    </sheetView>
  </sheetViews>
  <sheetFormatPr defaultColWidth="9.00390625" defaultRowHeight="13.5"/>
  <cols>
    <col min="2" max="3" width="4.625" style="0" customWidth="1"/>
    <col min="4" max="5" width="9.625" style="0" customWidth="1"/>
    <col min="6" max="6" width="8.625" style="0" customWidth="1"/>
    <col min="7" max="8" width="9.625" style="0" customWidth="1"/>
    <col min="9" max="9" width="8.625" style="0" customWidth="1"/>
    <col min="10" max="11" width="9.625" style="0" customWidth="1"/>
    <col min="12" max="12" width="8.625" style="0" customWidth="1"/>
    <col min="13" max="14" width="9.625" style="0" customWidth="1"/>
    <col min="15" max="15" width="8.625" style="0" customWidth="1"/>
    <col min="20" max="20" width="9.625" style="0" customWidth="1"/>
    <col min="21" max="21" width="9.00390625" style="0" hidden="1" customWidth="1"/>
  </cols>
  <sheetData>
    <row r="1" spans="1:21" ht="19.5" customHeight="1">
      <c r="A1" s="215" t="s">
        <v>129</v>
      </c>
      <c r="B1" s="215"/>
      <c r="C1" s="215"/>
      <c r="D1" s="215"/>
      <c r="E1" s="215"/>
      <c r="F1" s="215"/>
      <c r="G1" s="215"/>
      <c r="H1" s="215"/>
      <c r="I1" s="215"/>
      <c r="J1" s="215"/>
      <c r="K1" s="215"/>
      <c r="L1" s="215"/>
      <c r="M1" s="215"/>
      <c r="N1" s="215"/>
      <c r="O1" s="215"/>
      <c r="U1" s="6" t="s">
        <v>4</v>
      </c>
    </row>
    <row r="2" spans="1:21" ht="19.5" customHeight="1">
      <c r="A2" s="216"/>
      <c r="B2" s="216"/>
      <c r="C2" s="216"/>
      <c r="D2" s="216"/>
      <c r="E2" s="216"/>
      <c r="F2" s="216"/>
      <c r="G2" s="216"/>
      <c r="H2" s="216"/>
      <c r="I2" s="216"/>
      <c r="J2" s="216"/>
      <c r="K2" s="216"/>
      <c r="L2" s="216"/>
      <c r="M2" s="216"/>
      <c r="N2" s="216"/>
      <c r="O2" s="216"/>
      <c r="U2" s="34"/>
    </row>
    <row r="3" spans="1:21" ht="24.75" customHeight="1">
      <c r="A3" s="189" t="s">
        <v>130</v>
      </c>
      <c r="B3" s="217"/>
      <c r="C3" s="217"/>
      <c r="D3" s="217"/>
      <c r="E3" s="217"/>
      <c r="F3" s="218"/>
      <c r="G3" s="187" t="s">
        <v>131</v>
      </c>
      <c r="H3" s="219" t="s">
        <v>132</v>
      </c>
      <c r="I3" s="220"/>
      <c r="J3" s="221" t="s">
        <v>133</v>
      </c>
      <c r="K3" s="222"/>
      <c r="L3" s="222"/>
      <c r="M3" s="222"/>
      <c r="N3" s="222"/>
      <c r="O3" s="222"/>
      <c r="U3" s="5" t="s">
        <v>163</v>
      </c>
    </row>
    <row r="4" spans="1:15" ht="60" customHeight="1">
      <c r="A4" s="190" t="s">
        <v>134</v>
      </c>
      <c r="B4" s="223"/>
      <c r="C4" s="223"/>
      <c r="D4" s="223"/>
      <c r="E4" s="223"/>
      <c r="F4" s="224"/>
      <c r="G4" s="188"/>
      <c r="H4" s="219" t="s">
        <v>135</v>
      </c>
      <c r="I4" s="220"/>
      <c r="J4" s="242" t="s">
        <v>136</v>
      </c>
      <c r="K4" s="242"/>
      <c r="L4" s="242"/>
      <c r="M4" s="243"/>
      <c r="N4" s="222" t="s">
        <v>137</v>
      </c>
      <c r="O4" s="222"/>
    </row>
    <row r="5" spans="1:15" ht="14.25" customHeight="1">
      <c r="A5" s="244" t="s">
        <v>138</v>
      </c>
      <c r="B5" s="186" t="s">
        <v>139</v>
      </c>
      <c r="C5" s="246"/>
      <c r="D5" s="246"/>
      <c r="E5" s="246"/>
      <c r="F5" s="246"/>
      <c r="G5" s="246"/>
      <c r="H5" s="247"/>
      <c r="I5" s="248" t="s">
        <v>140</v>
      </c>
      <c r="J5" s="248"/>
      <c r="K5" s="250"/>
      <c r="L5" s="250"/>
      <c r="M5" s="250"/>
      <c r="N5" s="250"/>
      <c r="O5" s="251"/>
    </row>
    <row r="6" spans="1:15" ht="67.5" customHeight="1" thickBot="1">
      <c r="A6" s="245"/>
      <c r="B6" s="213"/>
      <c r="C6" s="213"/>
      <c r="D6" s="213"/>
      <c r="E6" s="213"/>
      <c r="F6" s="213"/>
      <c r="G6" s="213"/>
      <c r="H6" s="214"/>
      <c r="I6" s="249"/>
      <c r="J6" s="249"/>
      <c r="K6" s="252"/>
      <c r="L6" s="252"/>
      <c r="M6" s="252"/>
      <c r="N6" s="252"/>
      <c r="O6" s="253"/>
    </row>
    <row r="7" spans="1:15" ht="30" customHeight="1" thickBot="1">
      <c r="A7" s="232" t="s">
        <v>141</v>
      </c>
      <c r="B7" s="233"/>
      <c r="C7" s="234"/>
      <c r="D7" s="228" t="s">
        <v>142</v>
      </c>
      <c r="E7" s="228"/>
      <c r="F7" s="229"/>
      <c r="G7" s="228"/>
      <c r="H7" s="230"/>
      <c r="I7" s="107"/>
      <c r="J7" s="254" t="s">
        <v>143</v>
      </c>
      <c r="K7" s="228"/>
      <c r="L7" s="229"/>
      <c r="M7" s="228"/>
      <c r="N7" s="230"/>
      <c r="O7" s="108"/>
    </row>
    <row r="8" spans="1:15" ht="30" customHeight="1" thickBot="1">
      <c r="A8" s="235"/>
      <c r="B8" s="236"/>
      <c r="C8" s="237"/>
      <c r="D8" s="241" t="s">
        <v>144</v>
      </c>
      <c r="E8" s="210"/>
      <c r="F8" s="107"/>
      <c r="G8" s="209" t="s">
        <v>145</v>
      </c>
      <c r="H8" s="210"/>
      <c r="I8" s="107"/>
      <c r="J8" s="209" t="s">
        <v>146</v>
      </c>
      <c r="K8" s="210"/>
      <c r="L8" s="109"/>
      <c r="M8" s="209" t="s">
        <v>147</v>
      </c>
      <c r="N8" s="226"/>
      <c r="O8" s="108"/>
    </row>
    <row r="9" spans="1:15" ht="30" customHeight="1" thickBot="1">
      <c r="A9" s="235"/>
      <c r="B9" s="236"/>
      <c r="C9" s="237"/>
      <c r="D9" s="227" t="s">
        <v>148</v>
      </c>
      <c r="E9" s="226"/>
      <c r="F9" s="107"/>
      <c r="G9" s="209" t="s">
        <v>149</v>
      </c>
      <c r="H9" s="210"/>
      <c r="I9" s="107"/>
      <c r="J9" s="209" t="s">
        <v>150</v>
      </c>
      <c r="K9" s="210"/>
      <c r="L9" s="107"/>
      <c r="M9" s="209" t="s">
        <v>151</v>
      </c>
      <c r="N9" s="210"/>
      <c r="O9" s="108"/>
    </row>
    <row r="10" spans="1:15" ht="30" customHeight="1" thickBot="1">
      <c r="A10" s="238"/>
      <c r="B10" s="239"/>
      <c r="C10" s="240"/>
      <c r="D10" s="231" t="s">
        <v>152</v>
      </c>
      <c r="E10" s="212"/>
      <c r="F10" s="109"/>
      <c r="G10" s="211" t="s">
        <v>153</v>
      </c>
      <c r="H10" s="212"/>
      <c r="I10" s="109"/>
      <c r="J10" s="211" t="s">
        <v>154</v>
      </c>
      <c r="K10" s="212"/>
      <c r="L10" s="107"/>
      <c r="M10" s="211" t="s">
        <v>155</v>
      </c>
      <c r="N10" s="212"/>
      <c r="O10" s="108"/>
    </row>
    <row r="11" spans="1:15" ht="39.75" customHeight="1">
      <c r="A11" s="255" t="str">
        <f>"泳力検定に　 "&amp;IF(COUNTIF(D7:O10,"○")=0,"",COUNTIF(D7:O10,"○"))&amp;"　 種目申込みます。"</f>
        <v>泳力検定に　 　 種目申込みます。</v>
      </c>
      <c r="B11" s="255"/>
      <c r="C11" s="255"/>
      <c r="D11" s="255"/>
      <c r="E11" s="255"/>
      <c r="F11" s="255"/>
      <c r="G11" s="255"/>
      <c r="H11" s="255"/>
      <c r="I11" s="255"/>
      <c r="J11" s="255"/>
      <c r="K11" s="255"/>
      <c r="L11" s="255"/>
      <c r="M11" s="255"/>
      <c r="N11" s="255"/>
      <c r="O11" s="255"/>
    </row>
    <row r="12" spans="1:15" ht="24.75" customHeight="1">
      <c r="A12" s="7"/>
      <c r="B12" s="7"/>
      <c r="C12" s="7"/>
      <c r="D12" s="7"/>
      <c r="E12" s="7"/>
      <c r="F12" s="7"/>
      <c r="G12" s="7"/>
      <c r="H12" s="7"/>
      <c r="I12" s="7"/>
      <c r="J12" s="7"/>
      <c r="K12" s="98"/>
      <c r="L12" s="98"/>
      <c r="M12" s="99"/>
      <c r="N12" s="99"/>
      <c r="O12" s="99"/>
    </row>
    <row r="13" spans="1:15" ht="24.75" customHeight="1">
      <c r="A13" s="225" t="s">
        <v>171</v>
      </c>
      <c r="B13" s="225"/>
      <c r="C13" s="225"/>
      <c r="D13" s="225"/>
      <c r="E13" s="225"/>
      <c r="F13" s="225"/>
      <c r="G13" s="225"/>
      <c r="H13" s="225"/>
      <c r="I13" s="225"/>
      <c r="J13" s="225"/>
      <c r="K13" s="225"/>
      <c r="L13" s="225"/>
      <c r="M13" s="225"/>
      <c r="N13" s="225"/>
      <c r="O13" s="100"/>
    </row>
    <row r="14" spans="1:15" ht="24.75" customHeight="1">
      <c r="A14" s="225" t="s">
        <v>172</v>
      </c>
      <c r="B14" s="225"/>
      <c r="C14" s="225"/>
      <c r="D14" s="225"/>
      <c r="E14" s="225"/>
      <c r="F14" s="225"/>
      <c r="G14" s="225"/>
      <c r="H14" s="225"/>
      <c r="I14" s="225"/>
      <c r="J14" s="225"/>
      <c r="K14" s="225"/>
      <c r="L14" s="225"/>
      <c r="M14" s="225"/>
      <c r="N14" s="225"/>
      <c r="O14" s="100"/>
    </row>
    <row r="15" spans="1:14" ht="24.75" customHeight="1">
      <c r="A15" s="256" t="s">
        <v>175</v>
      </c>
      <c r="B15" s="256"/>
      <c r="C15" s="256"/>
      <c r="D15" s="256"/>
      <c r="E15" s="256"/>
      <c r="F15" s="256"/>
      <c r="G15" s="256"/>
      <c r="H15" s="256"/>
      <c r="I15" s="256"/>
      <c r="J15" s="256"/>
      <c r="K15" s="256"/>
      <c r="L15" s="256"/>
      <c r="M15" s="256"/>
      <c r="N15" s="256"/>
    </row>
  </sheetData>
  <sheetProtection password="CF4F" sheet="1"/>
  <mergeCells count="32">
    <mergeCell ref="A14:N14"/>
    <mergeCell ref="A15:N15"/>
    <mergeCell ref="D10:E10"/>
    <mergeCell ref="G10:H10"/>
    <mergeCell ref="J10:K10"/>
    <mergeCell ref="M10:N10"/>
    <mergeCell ref="A11:O11"/>
    <mergeCell ref="A13:N13"/>
    <mergeCell ref="J8:K8"/>
    <mergeCell ref="M8:N8"/>
    <mergeCell ref="D9:E9"/>
    <mergeCell ref="G9:H9"/>
    <mergeCell ref="J9:K9"/>
    <mergeCell ref="M9:N9"/>
    <mergeCell ref="A5:A6"/>
    <mergeCell ref="C5:H5"/>
    <mergeCell ref="I5:J6"/>
    <mergeCell ref="K5:O6"/>
    <mergeCell ref="B6:H6"/>
    <mergeCell ref="A7:C10"/>
    <mergeCell ref="D7:H7"/>
    <mergeCell ref="J7:N7"/>
    <mergeCell ref="D8:E8"/>
    <mergeCell ref="G8:H8"/>
    <mergeCell ref="A1:O2"/>
    <mergeCell ref="B3:F3"/>
    <mergeCell ref="H3:I3"/>
    <mergeCell ref="J3:O3"/>
    <mergeCell ref="B4:F4"/>
    <mergeCell ref="H4:I4"/>
    <mergeCell ref="J4:M4"/>
    <mergeCell ref="N4:O4"/>
  </mergeCells>
  <dataValidations count="1">
    <dataValidation type="list" allowBlank="1" showInputMessage="1" showErrorMessage="1" promptTitle="泳力検定 " prompt="ﾞ泳力検定を受ける方は「○」を選択表示してください。" sqref="O7:O10 L8:L10 I7:I10 F8:F10">
      <formula1>$U$2:$U$3</formula1>
    </dataValidation>
  </dataValidation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FFFF00"/>
  </sheetPr>
  <dimension ref="A1:U15"/>
  <sheetViews>
    <sheetView zoomScale="99" zoomScaleNormal="99" zoomScalePageLayoutView="0" workbookViewId="0" topLeftCell="A1">
      <selection activeCell="J7" sqref="J7:N7"/>
    </sheetView>
  </sheetViews>
  <sheetFormatPr defaultColWidth="9.00390625" defaultRowHeight="13.5"/>
  <cols>
    <col min="2" max="3" width="4.625" style="0" customWidth="1"/>
    <col min="4" max="5" width="9.625" style="0" customWidth="1"/>
    <col min="6" max="6" width="8.625" style="0" customWidth="1"/>
    <col min="7" max="8" width="9.625" style="0" customWidth="1"/>
    <col min="9" max="9" width="8.625" style="0" customWidth="1"/>
    <col min="10" max="11" width="9.625" style="0" customWidth="1"/>
    <col min="12" max="12" width="8.625" style="0" customWidth="1"/>
    <col min="13" max="14" width="9.625" style="0" customWidth="1"/>
    <col min="15" max="15" width="8.625" style="0" customWidth="1"/>
    <col min="20" max="20" width="9.625" style="0" customWidth="1"/>
    <col min="21" max="21" width="9.00390625" style="0" hidden="1" customWidth="1"/>
  </cols>
  <sheetData>
    <row r="1" spans="1:21" ht="19.5" customHeight="1">
      <c r="A1" s="215" t="s">
        <v>129</v>
      </c>
      <c r="B1" s="215"/>
      <c r="C1" s="215"/>
      <c r="D1" s="215"/>
      <c r="E1" s="215"/>
      <c r="F1" s="215"/>
      <c r="G1" s="215"/>
      <c r="H1" s="215"/>
      <c r="I1" s="215"/>
      <c r="J1" s="215"/>
      <c r="K1" s="215"/>
      <c r="L1" s="215"/>
      <c r="M1" s="215"/>
      <c r="N1" s="215"/>
      <c r="O1" s="215"/>
      <c r="U1" s="6" t="s">
        <v>4</v>
      </c>
    </row>
    <row r="2" spans="1:21" ht="19.5" customHeight="1">
      <c r="A2" s="216"/>
      <c r="B2" s="216"/>
      <c r="C2" s="216"/>
      <c r="D2" s="216"/>
      <c r="E2" s="216"/>
      <c r="F2" s="216"/>
      <c r="G2" s="216"/>
      <c r="H2" s="216"/>
      <c r="I2" s="216"/>
      <c r="J2" s="216"/>
      <c r="K2" s="216"/>
      <c r="L2" s="216"/>
      <c r="M2" s="216"/>
      <c r="N2" s="216"/>
      <c r="O2" s="216"/>
      <c r="U2" s="34"/>
    </row>
    <row r="3" spans="1:21" ht="24.75" customHeight="1">
      <c r="A3" s="189" t="s">
        <v>130</v>
      </c>
      <c r="B3" s="217"/>
      <c r="C3" s="217"/>
      <c r="D3" s="217"/>
      <c r="E3" s="217"/>
      <c r="F3" s="218"/>
      <c r="G3" s="187" t="s">
        <v>131</v>
      </c>
      <c r="H3" s="219" t="s">
        <v>132</v>
      </c>
      <c r="I3" s="220"/>
      <c r="J3" s="221" t="s">
        <v>133</v>
      </c>
      <c r="K3" s="222"/>
      <c r="L3" s="222"/>
      <c r="M3" s="222"/>
      <c r="N3" s="222"/>
      <c r="O3" s="222"/>
      <c r="U3" s="5" t="s">
        <v>163</v>
      </c>
    </row>
    <row r="4" spans="1:15" ht="60" customHeight="1">
      <c r="A4" s="190" t="s">
        <v>134</v>
      </c>
      <c r="B4" s="223"/>
      <c r="C4" s="223"/>
      <c r="D4" s="223"/>
      <c r="E4" s="223"/>
      <c r="F4" s="224"/>
      <c r="G4" s="188"/>
      <c r="H4" s="219" t="s">
        <v>135</v>
      </c>
      <c r="I4" s="220"/>
      <c r="J4" s="242" t="s">
        <v>136</v>
      </c>
      <c r="K4" s="242"/>
      <c r="L4" s="242"/>
      <c r="M4" s="243"/>
      <c r="N4" s="222" t="s">
        <v>137</v>
      </c>
      <c r="O4" s="222"/>
    </row>
    <row r="5" spans="1:15" ht="14.25" customHeight="1">
      <c r="A5" s="244" t="s">
        <v>138</v>
      </c>
      <c r="B5" s="186" t="s">
        <v>139</v>
      </c>
      <c r="C5" s="246"/>
      <c r="D5" s="246"/>
      <c r="E5" s="246"/>
      <c r="F5" s="246"/>
      <c r="G5" s="246"/>
      <c r="H5" s="247"/>
      <c r="I5" s="248" t="s">
        <v>140</v>
      </c>
      <c r="J5" s="248"/>
      <c r="K5" s="250"/>
      <c r="L5" s="250"/>
      <c r="M5" s="250"/>
      <c r="N5" s="250"/>
      <c r="O5" s="251"/>
    </row>
    <row r="6" spans="1:15" ht="67.5" customHeight="1" thickBot="1">
      <c r="A6" s="245"/>
      <c r="B6" s="213"/>
      <c r="C6" s="213"/>
      <c r="D6" s="213"/>
      <c r="E6" s="213"/>
      <c r="F6" s="213"/>
      <c r="G6" s="213"/>
      <c r="H6" s="214"/>
      <c r="I6" s="249"/>
      <c r="J6" s="249"/>
      <c r="K6" s="252"/>
      <c r="L6" s="252"/>
      <c r="M6" s="252"/>
      <c r="N6" s="252"/>
      <c r="O6" s="253"/>
    </row>
    <row r="7" spans="1:15" ht="30" customHeight="1" thickBot="1">
      <c r="A7" s="232" t="s">
        <v>141</v>
      </c>
      <c r="B7" s="233"/>
      <c r="C7" s="234"/>
      <c r="D7" s="228" t="s">
        <v>142</v>
      </c>
      <c r="E7" s="228"/>
      <c r="F7" s="229"/>
      <c r="G7" s="228"/>
      <c r="H7" s="230"/>
      <c r="I7" s="107"/>
      <c r="J7" s="254" t="s">
        <v>143</v>
      </c>
      <c r="K7" s="228"/>
      <c r="L7" s="229"/>
      <c r="M7" s="228"/>
      <c r="N7" s="230"/>
      <c r="O7" s="108"/>
    </row>
    <row r="8" spans="1:15" ht="30" customHeight="1" thickBot="1">
      <c r="A8" s="235"/>
      <c r="B8" s="236"/>
      <c r="C8" s="237"/>
      <c r="D8" s="241" t="s">
        <v>144</v>
      </c>
      <c r="E8" s="210"/>
      <c r="F8" s="107"/>
      <c r="G8" s="209" t="s">
        <v>145</v>
      </c>
      <c r="H8" s="210"/>
      <c r="I8" s="107"/>
      <c r="J8" s="209" t="s">
        <v>146</v>
      </c>
      <c r="K8" s="210"/>
      <c r="L8" s="109"/>
      <c r="M8" s="209" t="s">
        <v>147</v>
      </c>
      <c r="N8" s="226"/>
      <c r="O8" s="108"/>
    </row>
    <row r="9" spans="1:15" ht="30" customHeight="1" thickBot="1">
      <c r="A9" s="235"/>
      <c r="B9" s="236"/>
      <c r="C9" s="237"/>
      <c r="D9" s="227" t="s">
        <v>148</v>
      </c>
      <c r="E9" s="226"/>
      <c r="F9" s="107"/>
      <c r="G9" s="209" t="s">
        <v>149</v>
      </c>
      <c r="H9" s="210"/>
      <c r="I9" s="107"/>
      <c r="J9" s="209" t="s">
        <v>150</v>
      </c>
      <c r="K9" s="210"/>
      <c r="L9" s="107"/>
      <c r="M9" s="209" t="s">
        <v>151</v>
      </c>
      <c r="N9" s="210"/>
      <c r="O9" s="108"/>
    </row>
    <row r="10" spans="1:15" ht="30" customHeight="1" thickBot="1">
      <c r="A10" s="238"/>
      <c r="B10" s="239"/>
      <c r="C10" s="240"/>
      <c r="D10" s="231" t="s">
        <v>152</v>
      </c>
      <c r="E10" s="212"/>
      <c r="F10" s="109"/>
      <c r="G10" s="211" t="s">
        <v>153</v>
      </c>
      <c r="H10" s="212"/>
      <c r="I10" s="109"/>
      <c r="J10" s="211" t="s">
        <v>154</v>
      </c>
      <c r="K10" s="212"/>
      <c r="L10" s="107"/>
      <c r="M10" s="211" t="s">
        <v>155</v>
      </c>
      <c r="N10" s="212"/>
      <c r="O10" s="108"/>
    </row>
    <row r="11" spans="1:15" ht="39.75" customHeight="1">
      <c r="A11" s="255" t="str">
        <f>"泳力検定に　 "&amp;IF(COUNTIF(D7:O10,"○")=0,"",COUNTIF(D7:O10,"○"))&amp;"　 種目申込みます。"</f>
        <v>泳力検定に　 　 種目申込みます。</v>
      </c>
      <c r="B11" s="255"/>
      <c r="C11" s="255"/>
      <c r="D11" s="255"/>
      <c r="E11" s="255"/>
      <c r="F11" s="255"/>
      <c r="G11" s="255"/>
      <c r="H11" s="255"/>
      <c r="I11" s="255"/>
      <c r="J11" s="255"/>
      <c r="K11" s="255"/>
      <c r="L11" s="255"/>
      <c r="M11" s="255"/>
      <c r="N11" s="255"/>
      <c r="O11" s="255"/>
    </row>
    <row r="12" spans="1:15" ht="24.75" customHeight="1">
      <c r="A12" s="7"/>
      <c r="B12" s="7"/>
      <c r="C12" s="7"/>
      <c r="D12" s="7"/>
      <c r="E12" s="7"/>
      <c r="F12" s="7"/>
      <c r="G12" s="7"/>
      <c r="H12" s="7"/>
      <c r="I12" s="7"/>
      <c r="J12" s="7"/>
      <c r="K12" s="98"/>
      <c r="L12" s="98"/>
      <c r="M12" s="99"/>
      <c r="N12" s="99"/>
      <c r="O12" s="99"/>
    </row>
    <row r="13" spans="1:15" ht="24.75" customHeight="1">
      <c r="A13" s="225" t="s">
        <v>171</v>
      </c>
      <c r="B13" s="225"/>
      <c r="C13" s="225"/>
      <c r="D13" s="225"/>
      <c r="E13" s="225"/>
      <c r="F13" s="225"/>
      <c r="G13" s="225"/>
      <c r="H13" s="225"/>
      <c r="I13" s="225"/>
      <c r="J13" s="225"/>
      <c r="K13" s="225"/>
      <c r="L13" s="225"/>
      <c r="M13" s="225"/>
      <c r="N13" s="225"/>
      <c r="O13" s="100"/>
    </row>
    <row r="14" spans="1:15" ht="24.75" customHeight="1">
      <c r="A14" s="225" t="s">
        <v>172</v>
      </c>
      <c r="B14" s="225"/>
      <c r="C14" s="225"/>
      <c r="D14" s="225"/>
      <c r="E14" s="225"/>
      <c r="F14" s="225"/>
      <c r="G14" s="225"/>
      <c r="H14" s="225"/>
      <c r="I14" s="225"/>
      <c r="J14" s="225"/>
      <c r="K14" s="225"/>
      <c r="L14" s="225"/>
      <c r="M14" s="225"/>
      <c r="N14" s="225"/>
      <c r="O14" s="100"/>
    </row>
    <row r="15" spans="1:14" ht="24.75" customHeight="1">
      <c r="A15" s="256" t="s">
        <v>175</v>
      </c>
      <c r="B15" s="256"/>
      <c r="C15" s="256"/>
      <c r="D15" s="256"/>
      <c r="E15" s="256"/>
      <c r="F15" s="256"/>
      <c r="G15" s="256"/>
      <c r="H15" s="256"/>
      <c r="I15" s="256"/>
      <c r="J15" s="256"/>
      <c r="K15" s="256"/>
      <c r="L15" s="256"/>
      <c r="M15" s="256"/>
      <c r="N15" s="256"/>
    </row>
  </sheetData>
  <sheetProtection password="CF4F" sheet="1"/>
  <mergeCells count="32">
    <mergeCell ref="A14:N14"/>
    <mergeCell ref="A15:N15"/>
    <mergeCell ref="D10:E10"/>
    <mergeCell ref="G10:H10"/>
    <mergeCell ref="J10:K10"/>
    <mergeCell ref="M10:N10"/>
    <mergeCell ref="A11:O11"/>
    <mergeCell ref="A13:N13"/>
    <mergeCell ref="J8:K8"/>
    <mergeCell ref="M8:N8"/>
    <mergeCell ref="D9:E9"/>
    <mergeCell ref="G9:H9"/>
    <mergeCell ref="J9:K9"/>
    <mergeCell ref="M9:N9"/>
    <mergeCell ref="A5:A6"/>
    <mergeCell ref="C5:H5"/>
    <mergeCell ref="I5:J6"/>
    <mergeCell ref="K5:O6"/>
    <mergeCell ref="B6:H6"/>
    <mergeCell ref="A7:C10"/>
    <mergeCell ref="D7:H7"/>
    <mergeCell ref="J7:N7"/>
    <mergeCell ref="D8:E8"/>
    <mergeCell ref="G8:H8"/>
    <mergeCell ref="A1:O2"/>
    <mergeCell ref="B3:F3"/>
    <mergeCell ref="H3:I3"/>
    <mergeCell ref="J3:O3"/>
    <mergeCell ref="B4:F4"/>
    <mergeCell ref="H4:I4"/>
    <mergeCell ref="J4:M4"/>
    <mergeCell ref="N4:O4"/>
  </mergeCells>
  <dataValidations count="1">
    <dataValidation type="list" allowBlank="1" showInputMessage="1" showErrorMessage="1" promptTitle="泳力検定 " prompt="ﾞ泳力検定を受ける方は「○」を選択表示してください。" sqref="O7:O10 L8:L10 I7:I10 F8:F10">
      <formula1>$U$2:$U$3</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5"/>
  </sheetPr>
  <dimension ref="A1:Y53"/>
  <sheetViews>
    <sheetView showGridLines="0" zoomScalePageLayoutView="0" workbookViewId="0" topLeftCell="A1">
      <selection activeCell="H10" sqref="H10"/>
    </sheetView>
  </sheetViews>
  <sheetFormatPr defaultColWidth="9.00390625" defaultRowHeight="13.5"/>
  <cols>
    <col min="1" max="1" width="3.625" style="7" customWidth="1"/>
    <col min="2" max="2" width="5.125" style="7" hidden="1" customWidth="1"/>
    <col min="3" max="3" width="5.25390625" style="7" hidden="1" customWidth="1"/>
    <col min="4" max="4" width="8.75390625" style="7" hidden="1" customWidth="1"/>
    <col min="5" max="5" width="13.125" style="7" customWidth="1"/>
    <col min="6" max="6" width="14.25390625" style="7" customWidth="1"/>
    <col min="7" max="7" width="4.25390625" style="7" customWidth="1"/>
    <col min="8" max="8" width="4.125" style="7" customWidth="1"/>
    <col min="9" max="9" width="14.625" style="7" customWidth="1"/>
    <col min="10" max="10" width="8.125" style="7" customWidth="1"/>
    <col min="11" max="11" width="14.625" style="7" customWidth="1"/>
    <col min="12" max="12" width="8.125" style="7" customWidth="1"/>
    <col min="13" max="13" width="14.625" style="7" customWidth="1"/>
    <col min="14" max="14" width="8.125" style="7" customWidth="1"/>
    <col min="15" max="15" width="4.625" style="7" customWidth="1"/>
    <col min="16" max="16" width="8.125" style="7" customWidth="1"/>
    <col min="17" max="17" width="4.625" style="7" customWidth="1"/>
    <col min="18" max="18" width="2.75390625" style="7" customWidth="1"/>
    <col min="19" max="89" width="4.625" style="7" customWidth="1"/>
    <col min="90" max="16384" width="9.00390625" style="7" customWidth="1"/>
  </cols>
  <sheetData>
    <row r="1" spans="1:21" s="8" customFormat="1" ht="20.25" customHeight="1" thickBot="1">
      <c r="A1" s="8" t="s">
        <v>52</v>
      </c>
      <c r="F1" s="39">
        <f>起算日</f>
        <v>43800</v>
      </c>
      <c r="G1" s="8" t="s">
        <v>85</v>
      </c>
      <c r="K1" s="8" t="s">
        <v>87</v>
      </c>
      <c r="L1" s="203">
        <f>児童起算日</f>
        <v>43556</v>
      </c>
      <c r="M1" s="203"/>
      <c r="N1" s="8" t="s">
        <v>88</v>
      </c>
      <c r="U1" s="8" t="s">
        <v>38</v>
      </c>
    </row>
    <row r="2" spans="1:25" ht="33" customHeight="1">
      <c r="A2" s="29" t="s">
        <v>7</v>
      </c>
      <c r="B2" s="25" t="s">
        <v>50</v>
      </c>
      <c r="C2" s="25" t="s">
        <v>49</v>
      </c>
      <c r="D2" s="24" t="s">
        <v>48</v>
      </c>
      <c r="E2" s="139" t="s">
        <v>51</v>
      </c>
      <c r="F2" s="140" t="s">
        <v>42</v>
      </c>
      <c r="G2" s="141" t="s">
        <v>43</v>
      </c>
      <c r="H2" s="142" t="s">
        <v>44</v>
      </c>
      <c r="I2" s="143" t="s">
        <v>45</v>
      </c>
      <c r="J2" s="144" t="s">
        <v>67</v>
      </c>
      <c r="K2" s="143" t="s">
        <v>46</v>
      </c>
      <c r="L2" s="144" t="s">
        <v>68</v>
      </c>
      <c r="M2" s="145" t="s">
        <v>72</v>
      </c>
      <c r="N2" s="140" t="s">
        <v>73</v>
      </c>
      <c r="O2" s="146" t="s">
        <v>47</v>
      </c>
      <c r="P2" s="147" t="s">
        <v>122</v>
      </c>
      <c r="Q2" s="138" t="s">
        <v>173</v>
      </c>
      <c r="S2" s="204" t="s">
        <v>127</v>
      </c>
      <c r="T2" s="204"/>
      <c r="U2" s="204"/>
      <c r="V2" s="204"/>
      <c r="W2" s="204"/>
      <c r="X2" s="204"/>
      <c r="Y2" s="204"/>
    </row>
    <row r="3" spans="1:25" s="8" customFormat="1" ht="27" customHeight="1">
      <c r="A3" s="35">
        <f>IF(E3&gt;0,1,"")</f>
      </c>
      <c r="B3" s="26">
        <f aca="true" t="shared" si="0" ref="B3:B52">IF(E3&gt;0,所属,"")</f>
      </c>
      <c r="C3" s="26">
        <f aca="true" t="shared" si="1" ref="C3:C52">IF(E3&gt;0,1,"")</f>
      </c>
      <c r="D3" s="26">
        <f>IF(E3&gt;0,PHONETIC(E3),"")</f>
      </c>
      <c r="E3" s="117"/>
      <c r="F3" s="17"/>
      <c r="G3" s="130">
        <f aca="true" t="shared" si="2" ref="G3:G34">IF(F3="c","コ",IF(F3="","",DATEDIF(F3,起算日,"y")))</f>
      </c>
      <c r="H3" s="129">
        <f aca="true" t="shared" si="3" ref="H3:H52">IF(G3="","",VLOOKUP(G3,個人,2))</f>
      </c>
      <c r="I3" s="31"/>
      <c r="J3" s="114"/>
      <c r="K3" s="31"/>
      <c r="L3" s="114"/>
      <c r="M3" s="30"/>
      <c r="N3" s="113"/>
      <c r="O3" s="41">
        <f aca="true" t="shared" si="4" ref="O3:O34">COUNTA(I3,K3,M3)</f>
        <v>0</v>
      </c>
      <c r="P3" s="88"/>
      <c r="Q3" s="41">
        <f>IF(P3="検定",O3,"")</f>
      </c>
      <c r="S3" s="204"/>
      <c r="T3" s="204"/>
      <c r="U3" s="204"/>
      <c r="V3" s="204"/>
      <c r="W3" s="204"/>
      <c r="X3" s="204"/>
      <c r="Y3" s="204"/>
    </row>
    <row r="4" spans="1:25" s="8" customFormat="1" ht="27" customHeight="1">
      <c r="A4" s="35">
        <f>IF(E4&gt;0,A3+1,"")</f>
      </c>
      <c r="B4" s="26">
        <f t="shared" si="0"/>
      </c>
      <c r="C4" s="26">
        <f t="shared" si="1"/>
      </c>
      <c r="D4" s="26">
        <f aca="true" t="shared" si="5" ref="D4:D52">IF(E4&gt;0,PHONETIC(E4),"")</f>
      </c>
      <c r="E4" s="117"/>
      <c r="F4" s="17"/>
      <c r="G4" s="130">
        <f t="shared" si="2"/>
      </c>
      <c r="H4" s="129">
        <f t="shared" si="3"/>
      </c>
      <c r="I4" s="31"/>
      <c r="J4" s="114"/>
      <c r="K4" s="31"/>
      <c r="L4" s="114"/>
      <c r="M4" s="30"/>
      <c r="N4" s="112"/>
      <c r="O4" s="41">
        <f t="shared" si="4"/>
        <v>0</v>
      </c>
      <c r="P4" s="88"/>
      <c r="Q4" s="41">
        <f aca="true" t="shared" si="6" ref="Q4:Q52">IF(P4="検定",O4,"")</f>
      </c>
      <c r="S4" s="204"/>
      <c r="T4" s="204"/>
      <c r="U4" s="204"/>
      <c r="V4" s="204"/>
      <c r="W4" s="204"/>
      <c r="X4" s="204"/>
      <c r="Y4" s="204"/>
    </row>
    <row r="5" spans="1:25" s="8" customFormat="1" ht="27" customHeight="1">
      <c r="A5" s="35">
        <f aca="true" t="shared" si="7" ref="A5:A52">IF(E5&gt;0,A4+1,"")</f>
      </c>
      <c r="B5" s="26">
        <f t="shared" si="0"/>
      </c>
      <c r="C5" s="26">
        <f t="shared" si="1"/>
      </c>
      <c r="D5" s="26">
        <f t="shared" si="5"/>
      </c>
      <c r="E5" s="117"/>
      <c r="F5" s="17"/>
      <c r="G5" s="130">
        <f t="shared" si="2"/>
      </c>
      <c r="H5" s="129">
        <f t="shared" si="3"/>
      </c>
      <c r="I5" s="31"/>
      <c r="J5" s="114"/>
      <c r="K5" s="31"/>
      <c r="L5" s="114"/>
      <c r="M5" s="30"/>
      <c r="N5" s="112"/>
      <c r="O5" s="41">
        <f t="shared" si="4"/>
        <v>0</v>
      </c>
      <c r="P5" s="88"/>
      <c r="Q5" s="41">
        <f t="shared" si="6"/>
      </c>
      <c r="S5" s="204"/>
      <c r="T5" s="204"/>
      <c r="U5" s="204"/>
      <c r="V5" s="204"/>
      <c r="W5" s="204"/>
      <c r="X5" s="204"/>
      <c r="Y5" s="204"/>
    </row>
    <row r="6" spans="1:25" s="8" customFormat="1" ht="27" customHeight="1">
      <c r="A6" s="35">
        <f t="shared" si="7"/>
      </c>
      <c r="B6" s="26">
        <f t="shared" si="0"/>
      </c>
      <c r="C6" s="26">
        <f t="shared" si="1"/>
      </c>
      <c r="D6" s="26">
        <f t="shared" si="5"/>
      </c>
      <c r="E6" s="117"/>
      <c r="F6" s="17"/>
      <c r="G6" s="130">
        <f t="shared" si="2"/>
      </c>
      <c r="H6" s="129">
        <f t="shared" si="3"/>
      </c>
      <c r="I6" s="31"/>
      <c r="J6" s="114"/>
      <c r="K6" s="31"/>
      <c r="L6" s="114"/>
      <c r="M6" s="30"/>
      <c r="N6" s="112"/>
      <c r="O6" s="41">
        <f t="shared" si="4"/>
        <v>0</v>
      </c>
      <c r="P6" s="88"/>
      <c r="Q6" s="41">
        <f t="shared" si="6"/>
      </c>
      <c r="S6" s="204"/>
      <c r="T6" s="204"/>
      <c r="U6" s="204"/>
      <c r="V6" s="204"/>
      <c r="W6" s="204"/>
      <c r="X6" s="204"/>
      <c r="Y6" s="204"/>
    </row>
    <row r="7" spans="1:17" s="8" customFormat="1" ht="27" customHeight="1">
      <c r="A7" s="35">
        <f t="shared" si="7"/>
      </c>
      <c r="B7" s="26">
        <f t="shared" si="0"/>
      </c>
      <c r="C7" s="26">
        <f t="shared" si="1"/>
      </c>
      <c r="D7" s="26">
        <f t="shared" si="5"/>
      </c>
      <c r="E7" s="117"/>
      <c r="F7" s="17"/>
      <c r="G7" s="130">
        <f t="shared" si="2"/>
      </c>
      <c r="H7" s="129">
        <f t="shared" si="3"/>
      </c>
      <c r="I7" s="31"/>
      <c r="J7" s="114"/>
      <c r="K7" s="31"/>
      <c r="L7" s="114"/>
      <c r="M7" s="30"/>
      <c r="N7" s="112"/>
      <c r="O7" s="41">
        <f t="shared" si="4"/>
        <v>0</v>
      </c>
      <c r="P7" s="88"/>
      <c r="Q7" s="41">
        <f t="shared" si="6"/>
      </c>
    </row>
    <row r="8" spans="1:17" s="8" customFormat="1" ht="27" customHeight="1">
      <c r="A8" s="35">
        <f t="shared" si="7"/>
      </c>
      <c r="B8" s="26">
        <f t="shared" si="0"/>
      </c>
      <c r="C8" s="26">
        <f t="shared" si="1"/>
      </c>
      <c r="D8" s="26">
        <f t="shared" si="5"/>
      </c>
      <c r="E8" s="117"/>
      <c r="F8" s="17"/>
      <c r="G8" s="130">
        <f t="shared" si="2"/>
      </c>
      <c r="H8" s="129">
        <f t="shared" si="3"/>
      </c>
      <c r="I8" s="31"/>
      <c r="J8" s="114"/>
      <c r="K8" s="31"/>
      <c r="L8" s="114"/>
      <c r="M8" s="30"/>
      <c r="N8" s="112"/>
      <c r="O8" s="41">
        <f t="shared" si="4"/>
        <v>0</v>
      </c>
      <c r="P8" s="88"/>
      <c r="Q8" s="41">
        <f t="shared" si="6"/>
      </c>
    </row>
    <row r="9" spans="1:17" s="8" customFormat="1" ht="27" customHeight="1">
      <c r="A9" s="35">
        <f t="shared" si="7"/>
      </c>
      <c r="B9" s="26">
        <f t="shared" si="0"/>
      </c>
      <c r="C9" s="26">
        <f t="shared" si="1"/>
      </c>
      <c r="D9" s="26">
        <f t="shared" si="5"/>
      </c>
      <c r="E9" s="117"/>
      <c r="F9" s="17"/>
      <c r="G9" s="130">
        <f t="shared" si="2"/>
      </c>
      <c r="H9" s="129">
        <f t="shared" si="3"/>
      </c>
      <c r="I9" s="31"/>
      <c r="J9" s="114"/>
      <c r="K9" s="31"/>
      <c r="L9" s="114"/>
      <c r="M9" s="30"/>
      <c r="N9" s="112"/>
      <c r="O9" s="41">
        <f t="shared" si="4"/>
        <v>0</v>
      </c>
      <c r="P9" s="88"/>
      <c r="Q9" s="41">
        <f t="shared" si="6"/>
      </c>
    </row>
    <row r="10" spans="1:17" s="8" customFormat="1" ht="27" customHeight="1">
      <c r="A10" s="35">
        <f t="shared" si="7"/>
      </c>
      <c r="B10" s="26">
        <f t="shared" si="0"/>
      </c>
      <c r="C10" s="26">
        <f t="shared" si="1"/>
      </c>
      <c r="D10" s="26">
        <f t="shared" si="5"/>
      </c>
      <c r="E10" s="117"/>
      <c r="F10" s="17"/>
      <c r="G10" s="130">
        <f t="shared" si="2"/>
      </c>
      <c r="H10" s="129">
        <f t="shared" si="3"/>
      </c>
      <c r="I10" s="31"/>
      <c r="J10" s="114"/>
      <c r="K10" s="31"/>
      <c r="L10" s="114"/>
      <c r="M10" s="30"/>
      <c r="N10" s="112"/>
      <c r="O10" s="41">
        <f t="shared" si="4"/>
        <v>0</v>
      </c>
      <c r="P10" s="88"/>
      <c r="Q10" s="41">
        <f t="shared" si="6"/>
      </c>
    </row>
    <row r="11" spans="1:17" s="8" customFormat="1" ht="27" customHeight="1">
      <c r="A11" s="35">
        <f t="shared" si="7"/>
      </c>
      <c r="B11" s="26">
        <f t="shared" si="0"/>
      </c>
      <c r="C11" s="26">
        <f t="shared" si="1"/>
      </c>
      <c r="D11" s="26">
        <f t="shared" si="5"/>
      </c>
      <c r="E11" s="117"/>
      <c r="F11" s="17"/>
      <c r="G11" s="130">
        <f t="shared" si="2"/>
      </c>
      <c r="H11" s="129">
        <f t="shared" si="3"/>
      </c>
      <c r="I11" s="31"/>
      <c r="J11" s="114"/>
      <c r="K11" s="31"/>
      <c r="L11" s="114"/>
      <c r="M11" s="30"/>
      <c r="N11" s="112"/>
      <c r="O11" s="41">
        <f t="shared" si="4"/>
        <v>0</v>
      </c>
      <c r="P11" s="88"/>
      <c r="Q11" s="41">
        <f t="shared" si="6"/>
      </c>
    </row>
    <row r="12" spans="1:17" s="8" customFormat="1" ht="27" customHeight="1">
      <c r="A12" s="35">
        <f t="shared" si="7"/>
      </c>
      <c r="B12" s="26">
        <f t="shared" si="0"/>
      </c>
      <c r="C12" s="26">
        <f t="shared" si="1"/>
      </c>
      <c r="D12" s="26">
        <f t="shared" si="5"/>
      </c>
      <c r="E12" s="117"/>
      <c r="F12" s="17"/>
      <c r="G12" s="130">
        <f t="shared" si="2"/>
      </c>
      <c r="H12" s="129">
        <f t="shared" si="3"/>
      </c>
      <c r="I12" s="31"/>
      <c r="J12" s="114"/>
      <c r="K12" s="31"/>
      <c r="L12" s="114"/>
      <c r="M12" s="30"/>
      <c r="N12" s="112"/>
      <c r="O12" s="41">
        <f t="shared" si="4"/>
        <v>0</v>
      </c>
      <c r="P12" s="88"/>
      <c r="Q12" s="41">
        <f t="shared" si="6"/>
      </c>
    </row>
    <row r="13" spans="1:17" s="8" customFormat="1" ht="27" customHeight="1">
      <c r="A13" s="35">
        <f t="shared" si="7"/>
      </c>
      <c r="B13" s="26">
        <f t="shared" si="0"/>
      </c>
      <c r="C13" s="26">
        <f t="shared" si="1"/>
      </c>
      <c r="D13" s="26">
        <f t="shared" si="5"/>
      </c>
      <c r="E13" s="117"/>
      <c r="F13" s="17"/>
      <c r="G13" s="130">
        <f t="shared" si="2"/>
      </c>
      <c r="H13" s="129">
        <f t="shared" si="3"/>
      </c>
      <c r="I13" s="31"/>
      <c r="J13" s="114"/>
      <c r="K13" s="31"/>
      <c r="L13" s="114"/>
      <c r="M13" s="30"/>
      <c r="N13" s="112"/>
      <c r="O13" s="41">
        <f t="shared" si="4"/>
        <v>0</v>
      </c>
      <c r="P13" s="88"/>
      <c r="Q13" s="41">
        <f t="shared" si="6"/>
      </c>
    </row>
    <row r="14" spans="1:17" s="8" customFormat="1" ht="27" customHeight="1">
      <c r="A14" s="35">
        <f t="shared" si="7"/>
      </c>
      <c r="B14" s="26">
        <f t="shared" si="0"/>
      </c>
      <c r="C14" s="26">
        <f t="shared" si="1"/>
      </c>
      <c r="D14" s="26">
        <f t="shared" si="5"/>
      </c>
      <c r="E14" s="117"/>
      <c r="F14" s="17"/>
      <c r="G14" s="130">
        <f t="shared" si="2"/>
      </c>
      <c r="H14" s="129">
        <f t="shared" si="3"/>
      </c>
      <c r="I14" s="31"/>
      <c r="J14" s="114"/>
      <c r="K14" s="31"/>
      <c r="L14" s="114"/>
      <c r="M14" s="30"/>
      <c r="N14" s="112"/>
      <c r="O14" s="41">
        <f t="shared" si="4"/>
        <v>0</v>
      </c>
      <c r="P14" s="88"/>
      <c r="Q14" s="41">
        <f t="shared" si="6"/>
      </c>
    </row>
    <row r="15" spans="1:17" s="8" customFormat="1" ht="27" customHeight="1">
      <c r="A15" s="35">
        <f t="shared" si="7"/>
      </c>
      <c r="B15" s="26">
        <f t="shared" si="0"/>
      </c>
      <c r="C15" s="26">
        <f t="shared" si="1"/>
      </c>
      <c r="D15" s="26">
        <f t="shared" si="5"/>
      </c>
      <c r="E15" s="117"/>
      <c r="F15" s="17"/>
      <c r="G15" s="130">
        <f t="shared" si="2"/>
      </c>
      <c r="H15" s="129">
        <f t="shared" si="3"/>
      </c>
      <c r="I15" s="31"/>
      <c r="J15" s="114"/>
      <c r="K15" s="31"/>
      <c r="L15" s="114"/>
      <c r="M15" s="30"/>
      <c r="N15" s="112"/>
      <c r="O15" s="41">
        <f t="shared" si="4"/>
        <v>0</v>
      </c>
      <c r="P15" s="88"/>
      <c r="Q15" s="41">
        <f t="shared" si="6"/>
      </c>
    </row>
    <row r="16" spans="1:17" s="8" customFormat="1" ht="27" customHeight="1">
      <c r="A16" s="35">
        <f t="shared" si="7"/>
      </c>
      <c r="B16" s="26">
        <f t="shared" si="0"/>
      </c>
      <c r="C16" s="26">
        <f t="shared" si="1"/>
      </c>
      <c r="D16" s="26">
        <f t="shared" si="5"/>
      </c>
      <c r="E16" s="117"/>
      <c r="F16" s="17"/>
      <c r="G16" s="130">
        <f t="shared" si="2"/>
      </c>
      <c r="H16" s="129">
        <f t="shared" si="3"/>
      </c>
      <c r="I16" s="31"/>
      <c r="J16" s="114"/>
      <c r="K16" s="31"/>
      <c r="L16" s="114"/>
      <c r="M16" s="30"/>
      <c r="N16" s="112"/>
      <c r="O16" s="41">
        <f t="shared" si="4"/>
        <v>0</v>
      </c>
      <c r="P16" s="88"/>
      <c r="Q16" s="41">
        <f t="shared" si="6"/>
      </c>
    </row>
    <row r="17" spans="1:17" s="8" customFormat="1" ht="27" customHeight="1">
      <c r="A17" s="35">
        <f t="shared" si="7"/>
      </c>
      <c r="B17" s="26">
        <f t="shared" si="0"/>
      </c>
      <c r="C17" s="26">
        <f t="shared" si="1"/>
      </c>
      <c r="D17" s="26">
        <f t="shared" si="5"/>
      </c>
      <c r="E17" s="117"/>
      <c r="F17" s="17"/>
      <c r="G17" s="130">
        <f t="shared" si="2"/>
      </c>
      <c r="H17" s="129">
        <f t="shared" si="3"/>
      </c>
      <c r="I17" s="31"/>
      <c r="J17" s="114"/>
      <c r="K17" s="31"/>
      <c r="L17" s="114"/>
      <c r="M17" s="30"/>
      <c r="N17" s="112"/>
      <c r="O17" s="41">
        <f t="shared" si="4"/>
        <v>0</v>
      </c>
      <c r="P17" s="88"/>
      <c r="Q17" s="41">
        <f t="shared" si="6"/>
      </c>
    </row>
    <row r="18" spans="1:17" s="8" customFormat="1" ht="27" customHeight="1">
      <c r="A18" s="35">
        <f t="shared" si="7"/>
      </c>
      <c r="B18" s="26">
        <f t="shared" si="0"/>
      </c>
      <c r="C18" s="26">
        <f t="shared" si="1"/>
      </c>
      <c r="D18" s="26">
        <f t="shared" si="5"/>
      </c>
      <c r="E18" s="117"/>
      <c r="F18" s="17"/>
      <c r="G18" s="130">
        <f t="shared" si="2"/>
      </c>
      <c r="H18" s="129">
        <f t="shared" si="3"/>
      </c>
      <c r="I18" s="31"/>
      <c r="J18" s="114"/>
      <c r="K18" s="31"/>
      <c r="L18" s="114"/>
      <c r="M18" s="30"/>
      <c r="N18" s="112"/>
      <c r="O18" s="41">
        <f t="shared" si="4"/>
        <v>0</v>
      </c>
      <c r="P18" s="88"/>
      <c r="Q18" s="41">
        <f t="shared" si="6"/>
      </c>
    </row>
    <row r="19" spans="1:17" s="8" customFormat="1" ht="27" customHeight="1">
      <c r="A19" s="35">
        <f t="shared" si="7"/>
      </c>
      <c r="B19" s="26">
        <f t="shared" si="0"/>
      </c>
      <c r="C19" s="26">
        <f t="shared" si="1"/>
      </c>
      <c r="D19" s="26">
        <f t="shared" si="5"/>
      </c>
      <c r="E19" s="117"/>
      <c r="F19" s="17"/>
      <c r="G19" s="130">
        <f t="shared" si="2"/>
      </c>
      <c r="H19" s="129">
        <f t="shared" si="3"/>
      </c>
      <c r="I19" s="31"/>
      <c r="J19" s="114"/>
      <c r="K19" s="31"/>
      <c r="L19" s="114"/>
      <c r="M19" s="30"/>
      <c r="N19" s="112"/>
      <c r="O19" s="41">
        <f t="shared" si="4"/>
        <v>0</v>
      </c>
      <c r="P19" s="88"/>
      <c r="Q19" s="41">
        <f t="shared" si="6"/>
      </c>
    </row>
    <row r="20" spans="1:17" s="8" customFormat="1" ht="27" customHeight="1">
      <c r="A20" s="35">
        <f t="shared" si="7"/>
      </c>
      <c r="B20" s="26">
        <f t="shared" si="0"/>
      </c>
      <c r="C20" s="26">
        <f t="shared" si="1"/>
      </c>
      <c r="D20" s="26">
        <f t="shared" si="5"/>
      </c>
      <c r="E20" s="117"/>
      <c r="F20" s="17"/>
      <c r="G20" s="130">
        <f t="shared" si="2"/>
      </c>
      <c r="H20" s="129">
        <f t="shared" si="3"/>
      </c>
      <c r="I20" s="31"/>
      <c r="J20" s="114"/>
      <c r="K20" s="31"/>
      <c r="L20" s="114"/>
      <c r="M20" s="30"/>
      <c r="N20" s="112"/>
      <c r="O20" s="41">
        <f t="shared" si="4"/>
        <v>0</v>
      </c>
      <c r="P20" s="88"/>
      <c r="Q20" s="41">
        <f t="shared" si="6"/>
      </c>
    </row>
    <row r="21" spans="1:17" s="8" customFormat="1" ht="27" customHeight="1">
      <c r="A21" s="35">
        <f t="shared" si="7"/>
      </c>
      <c r="B21" s="26">
        <f t="shared" si="0"/>
      </c>
      <c r="C21" s="26">
        <f t="shared" si="1"/>
      </c>
      <c r="D21" s="26">
        <f t="shared" si="5"/>
      </c>
      <c r="E21" s="117"/>
      <c r="F21" s="17"/>
      <c r="G21" s="130">
        <f t="shared" si="2"/>
      </c>
      <c r="H21" s="129">
        <f t="shared" si="3"/>
      </c>
      <c r="I21" s="31"/>
      <c r="J21" s="114"/>
      <c r="K21" s="31"/>
      <c r="L21" s="114"/>
      <c r="M21" s="30"/>
      <c r="N21" s="112"/>
      <c r="O21" s="41">
        <f t="shared" si="4"/>
        <v>0</v>
      </c>
      <c r="P21" s="88"/>
      <c r="Q21" s="41">
        <f t="shared" si="6"/>
      </c>
    </row>
    <row r="22" spans="1:17" s="8" customFormat="1" ht="27" customHeight="1">
      <c r="A22" s="35">
        <f t="shared" si="7"/>
      </c>
      <c r="B22" s="26">
        <f t="shared" si="0"/>
      </c>
      <c r="C22" s="26">
        <f t="shared" si="1"/>
      </c>
      <c r="D22" s="26">
        <f t="shared" si="5"/>
      </c>
      <c r="E22" s="117"/>
      <c r="F22" s="17"/>
      <c r="G22" s="130">
        <f t="shared" si="2"/>
      </c>
      <c r="H22" s="129">
        <f t="shared" si="3"/>
      </c>
      <c r="I22" s="31"/>
      <c r="J22" s="114"/>
      <c r="K22" s="31"/>
      <c r="L22" s="114"/>
      <c r="M22" s="30"/>
      <c r="N22" s="112"/>
      <c r="O22" s="41">
        <f t="shared" si="4"/>
        <v>0</v>
      </c>
      <c r="P22" s="88"/>
      <c r="Q22" s="41">
        <f t="shared" si="6"/>
      </c>
    </row>
    <row r="23" spans="1:17" s="8" customFormat="1" ht="27" customHeight="1">
      <c r="A23" s="35">
        <f t="shared" si="7"/>
      </c>
      <c r="B23" s="26">
        <f t="shared" si="0"/>
      </c>
      <c r="C23" s="26">
        <f t="shared" si="1"/>
      </c>
      <c r="D23" s="26">
        <f t="shared" si="5"/>
      </c>
      <c r="E23" s="117"/>
      <c r="F23" s="17"/>
      <c r="G23" s="130">
        <f t="shared" si="2"/>
      </c>
      <c r="H23" s="129">
        <f t="shared" si="3"/>
      </c>
      <c r="I23" s="31"/>
      <c r="J23" s="114"/>
      <c r="K23" s="31"/>
      <c r="L23" s="114"/>
      <c r="M23" s="30"/>
      <c r="N23" s="112"/>
      <c r="O23" s="41">
        <f t="shared" si="4"/>
        <v>0</v>
      </c>
      <c r="P23" s="88"/>
      <c r="Q23" s="41">
        <f t="shared" si="6"/>
      </c>
    </row>
    <row r="24" spans="1:17" s="8" customFormat="1" ht="27" customHeight="1">
      <c r="A24" s="35">
        <f t="shared" si="7"/>
      </c>
      <c r="B24" s="26">
        <f t="shared" si="0"/>
      </c>
      <c r="C24" s="26">
        <f t="shared" si="1"/>
      </c>
      <c r="D24" s="26">
        <f t="shared" si="5"/>
      </c>
      <c r="E24" s="117"/>
      <c r="F24" s="17"/>
      <c r="G24" s="130">
        <f t="shared" si="2"/>
      </c>
      <c r="H24" s="129">
        <f t="shared" si="3"/>
      </c>
      <c r="I24" s="31"/>
      <c r="J24" s="114"/>
      <c r="K24" s="31"/>
      <c r="L24" s="114"/>
      <c r="M24" s="30"/>
      <c r="N24" s="112"/>
      <c r="O24" s="41">
        <f t="shared" si="4"/>
        <v>0</v>
      </c>
      <c r="P24" s="88"/>
      <c r="Q24" s="41">
        <f t="shared" si="6"/>
      </c>
    </row>
    <row r="25" spans="1:17" s="8" customFormat="1" ht="27" customHeight="1">
      <c r="A25" s="35">
        <f t="shared" si="7"/>
      </c>
      <c r="B25" s="26">
        <f t="shared" si="0"/>
      </c>
      <c r="C25" s="26">
        <f t="shared" si="1"/>
      </c>
      <c r="D25" s="26">
        <f t="shared" si="5"/>
      </c>
      <c r="E25" s="117"/>
      <c r="F25" s="17"/>
      <c r="G25" s="130">
        <f t="shared" si="2"/>
      </c>
      <c r="H25" s="129">
        <f t="shared" si="3"/>
      </c>
      <c r="I25" s="31"/>
      <c r="J25" s="114"/>
      <c r="K25" s="31"/>
      <c r="L25" s="114"/>
      <c r="M25" s="30"/>
      <c r="N25" s="112"/>
      <c r="O25" s="41">
        <f t="shared" si="4"/>
        <v>0</v>
      </c>
      <c r="P25" s="88"/>
      <c r="Q25" s="41">
        <f t="shared" si="6"/>
      </c>
    </row>
    <row r="26" spans="1:17" s="8" customFormat="1" ht="27" customHeight="1">
      <c r="A26" s="35">
        <f t="shared" si="7"/>
      </c>
      <c r="B26" s="26">
        <f t="shared" si="0"/>
      </c>
      <c r="C26" s="26">
        <f t="shared" si="1"/>
      </c>
      <c r="D26" s="26">
        <f t="shared" si="5"/>
      </c>
      <c r="E26" s="117"/>
      <c r="F26" s="17"/>
      <c r="G26" s="130">
        <f t="shared" si="2"/>
      </c>
      <c r="H26" s="129">
        <f t="shared" si="3"/>
      </c>
      <c r="I26" s="31"/>
      <c r="J26" s="114"/>
      <c r="K26" s="31"/>
      <c r="L26" s="114"/>
      <c r="M26" s="30"/>
      <c r="N26" s="112"/>
      <c r="O26" s="41">
        <f t="shared" si="4"/>
        <v>0</v>
      </c>
      <c r="P26" s="88"/>
      <c r="Q26" s="41">
        <f t="shared" si="6"/>
      </c>
    </row>
    <row r="27" spans="1:17" s="8" customFormat="1" ht="27" customHeight="1">
      <c r="A27" s="35">
        <f t="shared" si="7"/>
      </c>
      <c r="B27" s="26">
        <f t="shared" si="0"/>
      </c>
      <c r="C27" s="26">
        <f t="shared" si="1"/>
      </c>
      <c r="D27" s="26">
        <f t="shared" si="5"/>
      </c>
      <c r="E27" s="117"/>
      <c r="F27" s="17"/>
      <c r="G27" s="131">
        <f t="shared" si="2"/>
      </c>
      <c r="H27" s="132">
        <f t="shared" si="3"/>
      </c>
      <c r="I27" s="31"/>
      <c r="J27" s="114"/>
      <c r="K27" s="31"/>
      <c r="L27" s="114"/>
      <c r="M27" s="30"/>
      <c r="N27" s="112"/>
      <c r="O27" s="41">
        <f t="shared" si="4"/>
        <v>0</v>
      </c>
      <c r="P27" s="88"/>
      <c r="Q27" s="41">
        <f t="shared" si="6"/>
      </c>
    </row>
    <row r="28" spans="1:17" s="8" customFormat="1" ht="27" customHeight="1">
      <c r="A28" s="35">
        <f t="shared" si="7"/>
      </c>
      <c r="B28" s="26">
        <f t="shared" si="0"/>
      </c>
      <c r="C28" s="26">
        <f t="shared" si="1"/>
      </c>
      <c r="D28" s="26">
        <f t="shared" si="5"/>
      </c>
      <c r="E28" s="117"/>
      <c r="F28" s="17"/>
      <c r="G28" s="130">
        <f t="shared" si="2"/>
      </c>
      <c r="H28" s="129">
        <f t="shared" si="3"/>
      </c>
      <c r="I28" s="31"/>
      <c r="J28" s="114"/>
      <c r="K28" s="31"/>
      <c r="L28" s="114"/>
      <c r="M28" s="30"/>
      <c r="N28" s="112"/>
      <c r="O28" s="41">
        <f t="shared" si="4"/>
        <v>0</v>
      </c>
      <c r="P28" s="88"/>
      <c r="Q28" s="41">
        <f t="shared" si="6"/>
      </c>
    </row>
    <row r="29" spans="1:17" s="8" customFormat="1" ht="27" customHeight="1">
      <c r="A29" s="35">
        <f t="shared" si="7"/>
      </c>
      <c r="B29" s="26">
        <f t="shared" si="0"/>
      </c>
      <c r="C29" s="26">
        <f t="shared" si="1"/>
      </c>
      <c r="D29" s="26">
        <f t="shared" si="5"/>
      </c>
      <c r="E29" s="117"/>
      <c r="F29" s="17"/>
      <c r="G29" s="130">
        <f t="shared" si="2"/>
      </c>
      <c r="H29" s="129">
        <f t="shared" si="3"/>
      </c>
      <c r="I29" s="31"/>
      <c r="J29" s="114"/>
      <c r="K29" s="31"/>
      <c r="L29" s="114"/>
      <c r="M29" s="30"/>
      <c r="N29" s="112"/>
      <c r="O29" s="41">
        <f t="shared" si="4"/>
        <v>0</v>
      </c>
      <c r="P29" s="88"/>
      <c r="Q29" s="41">
        <f t="shared" si="6"/>
      </c>
    </row>
    <row r="30" spans="1:17" s="8" customFormat="1" ht="27" customHeight="1">
      <c r="A30" s="35">
        <f t="shared" si="7"/>
      </c>
      <c r="B30" s="26">
        <f t="shared" si="0"/>
      </c>
      <c r="C30" s="26">
        <f t="shared" si="1"/>
      </c>
      <c r="D30" s="26">
        <f t="shared" si="5"/>
      </c>
      <c r="E30" s="117"/>
      <c r="F30" s="17"/>
      <c r="G30" s="130">
        <f t="shared" si="2"/>
      </c>
      <c r="H30" s="129">
        <f t="shared" si="3"/>
      </c>
      <c r="I30" s="31"/>
      <c r="J30" s="114"/>
      <c r="K30" s="31"/>
      <c r="L30" s="114"/>
      <c r="M30" s="30"/>
      <c r="N30" s="112"/>
      <c r="O30" s="41">
        <f t="shared" si="4"/>
        <v>0</v>
      </c>
      <c r="P30" s="88"/>
      <c r="Q30" s="41">
        <f t="shared" si="6"/>
      </c>
    </row>
    <row r="31" spans="1:17" s="8" customFormat="1" ht="27" customHeight="1">
      <c r="A31" s="35">
        <f t="shared" si="7"/>
      </c>
      <c r="B31" s="26">
        <f t="shared" si="0"/>
      </c>
      <c r="C31" s="26">
        <f t="shared" si="1"/>
      </c>
      <c r="D31" s="26">
        <f t="shared" si="5"/>
      </c>
      <c r="E31" s="117"/>
      <c r="F31" s="17"/>
      <c r="G31" s="130">
        <f t="shared" si="2"/>
      </c>
      <c r="H31" s="129">
        <f t="shared" si="3"/>
      </c>
      <c r="I31" s="31"/>
      <c r="J31" s="114"/>
      <c r="K31" s="31"/>
      <c r="L31" s="114"/>
      <c r="M31" s="30"/>
      <c r="N31" s="112"/>
      <c r="O31" s="41">
        <f t="shared" si="4"/>
        <v>0</v>
      </c>
      <c r="P31" s="88"/>
      <c r="Q31" s="41">
        <f t="shared" si="6"/>
      </c>
    </row>
    <row r="32" spans="1:17" s="8" customFormat="1" ht="27" customHeight="1">
      <c r="A32" s="35">
        <f t="shared" si="7"/>
      </c>
      <c r="B32" s="26">
        <f t="shared" si="0"/>
      </c>
      <c r="C32" s="26">
        <f t="shared" si="1"/>
      </c>
      <c r="D32" s="26">
        <f t="shared" si="5"/>
      </c>
      <c r="E32" s="117"/>
      <c r="F32" s="17"/>
      <c r="G32" s="130">
        <f t="shared" si="2"/>
      </c>
      <c r="H32" s="129">
        <f t="shared" si="3"/>
      </c>
      <c r="I32" s="31"/>
      <c r="J32" s="114"/>
      <c r="K32" s="31"/>
      <c r="L32" s="114"/>
      <c r="M32" s="30"/>
      <c r="N32" s="112"/>
      <c r="O32" s="41">
        <f t="shared" si="4"/>
        <v>0</v>
      </c>
      <c r="P32" s="88"/>
      <c r="Q32" s="41">
        <f t="shared" si="6"/>
      </c>
    </row>
    <row r="33" spans="1:17" s="8" customFormat="1" ht="27" customHeight="1">
      <c r="A33" s="35">
        <f t="shared" si="7"/>
      </c>
      <c r="B33" s="26">
        <f t="shared" si="0"/>
      </c>
      <c r="C33" s="26">
        <f t="shared" si="1"/>
      </c>
      <c r="D33" s="26">
        <f t="shared" si="5"/>
      </c>
      <c r="E33" s="117"/>
      <c r="F33" s="17"/>
      <c r="G33" s="130">
        <f t="shared" si="2"/>
      </c>
      <c r="H33" s="129">
        <f t="shared" si="3"/>
      </c>
      <c r="I33" s="31"/>
      <c r="J33" s="114"/>
      <c r="K33" s="31"/>
      <c r="L33" s="114"/>
      <c r="M33" s="30"/>
      <c r="N33" s="112"/>
      <c r="O33" s="41">
        <f t="shared" si="4"/>
        <v>0</v>
      </c>
      <c r="P33" s="88"/>
      <c r="Q33" s="41">
        <f t="shared" si="6"/>
      </c>
    </row>
    <row r="34" spans="1:17" s="8" customFormat="1" ht="27" customHeight="1">
      <c r="A34" s="35">
        <f t="shared" si="7"/>
      </c>
      <c r="B34" s="26">
        <f t="shared" si="0"/>
      </c>
      <c r="C34" s="26">
        <f t="shared" si="1"/>
      </c>
      <c r="D34" s="26">
        <f t="shared" si="5"/>
      </c>
      <c r="E34" s="117"/>
      <c r="F34" s="17"/>
      <c r="G34" s="130">
        <f t="shared" si="2"/>
      </c>
      <c r="H34" s="129">
        <f t="shared" si="3"/>
      </c>
      <c r="I34" s="31"/>
      <c r="J34" s="114"/>
      <c r="K34" s="31"/>
      <c r="L34" s="114"/>
      <c r="M34" s="30"/>
      <c r="N34" s="112"/>
      <c r="O34" s="41">
        <f t="shared" si="4"/>
        <v>0</v>
      </c>
      <c r="P34" s="88"/>
      <c r="Q34" s="41">
        <f t="shared" si="6"/>
      </c>
    </row>
    <row r="35" spans="1:17" s="8" customFormat="1" ht="27" customHeight="1">
      <c r="A35" s="35">
        <f t="shared" si="7"/>
      </c>
      <c r="B35" s="26">
        <f t="shared" si="0"/>
      </c>
      <c r="C35" s="26">
        <f t="shared" si="1"/>
      </c>
      <c r="D35" s="26">
        <f t="shared" si="5"/>
      </c>
      <c r="E35" s="117"/>
      <c r="F35" s="17"/>
      <c r="G35" s="130">
        <f aca="true" t="shared" si="8" ref="G35:G52">IF(F35="c","コ",IF(F35="","",DATEDIF(F35,起算日,"y")))</f>
      </c>
      <c r="H35" s="129">
        <f t="shared" si="3"/>
      </c>
      <c r="I35" s="31"/>
      <c r="J35" s="114"/>
      <c r="K35" s="31"/>
      <c r="L35" s="114"/>
      <c r="M35" s="30"/>
      <c r="N35" s="112"/>
      <c r="O35" s="41">
        <f aca="true" t="shared" si="9" ref="O35:O52">COUNTA(I35,K35,M35)</f>
        <v>0</v>
      </c>
      <c r="P35" s="88"/>
      <c r="Q35" s="41">
        <f t="shared" si="6"/>
      </c>
    </row>
    <row r="36" spans="1:17" s="8" customFormat="1" ht="27" customHeight="1">
      <c r="A36" s="35">
        <f t="shared" si="7"/>
      </c>
      <c r="B36" s="26">
        <f t="shared" si="0"/>
      </c>
      <c r="C36" s="26">
        <f t="shared" si="1"/>
      </c>
      <c r="D36" s="26">
        <f t="shared" si="5"/>
      </c>
      <c r="E36" s="117"/>
      <c r="F36" s="17"/>
      <c r="G36" s="130">
        <f t="shared" si="8"/>
      </c>
      <c r="H36" s="129">
        <f t="shared" si="3"/>
      </c>
      <c r="I36" s="31"/>
      <c r="J36" s="114"/>
      <c r="K36" s="31"/>
      <c r="L36" s="114"/>
      <c r="M36" s="30"/>
      <c r="N36" s="112"/>
      <c r="O36" s="41">
        <f t="shared" si="9"/>
        <v>0</v>
      </c>
      <c r="P36" s="88"/>
      <c r="Q36" s="41">
        <f t="shared" si="6"/>
      </c>
    </row>
    <row r="37" spans="1:17" s="8" customFormat="1" ht="27" customHeight="1">
      <c r="A37" s="35">
        <f t="shared" si="7"/>
      </c>
      <c r="B37" s="26">
        <f t="shared" si="0"/>
      </c>
      <c r="C37" s="26">
        <f t="shared" si="1"/>
      </c>
      <c r="D37" s="26">
        <f t="shared" si="5"/>
      </c>
      <c r="E37" s="117"/>
      <c r="F37" s="17"/>
      <c r="G37" s="130">
        <f t="shared" si="8"/>
      </c>
      <c r="H37" s="129">
        <f t="shared" si="3"/>
      </c>
      <c r="I37" s="31"/>
      <c r="J37" s="114"/>
      <c r="K37" s="31"/>
      <c r="L37" s="114"/>
      <c r="M37" s="30"/>
      <c r="N37" s="112"/>
      <c r="O37" s="41">
        <f t="shared" si="9"/>
        <v>0</v>
      </c>
      <c r="P37" s="88"/>
      <c r="Q37" s="41">
        <f t="shared" si="6"/>
      </c>
    </row>
    <row r="38" spans="1:17" s="8" customFormat="1" ht="27" customHeight="1">
      <c r="A38" s="35">
        <f t="shared" si="7"/>
      </c>
      <c r="B38" s="26">
        <f t="shared" si="0"/>
      </c>
      <c r="C38" s="26">
        <f t="shared" si="1"/>
      </c>
      <c r="D38" s="26">
        <f t="shared" si="5"/>
      </c>
      <c r="E38" s="117"/>
      <c r="F38" s="17"/>
      <c r="G38" s="130">
        <f t="shared" si="8"/>
      </c>
      <c r="H38" s="129">
        <f t="shared" si="3"/>
      </c>
      <c r="I38" s="31"/>
      <c r="J38" s="114"/>
      <c r="K38" s="31"/>
      <c r="L38" s="114"/>
      <c r="M38" s="30"/>
      <c r="N38" s="112"/>
      <c r="O38" s="41">
        <f t="shared" si="9"/>
        <v>0</v>
      </c>
      <c r="P38" s="88"/>
      <c r="Q38" s="41">
        <f t="shared" si="6"/>
      </c>
    </row>
    <row r="39" spans="1:17" s="8" customFormat="1" ht="27" customHeight="1">
      <c r="A39" s="35">
        <f t="shared" si="7"/>
      </c>
      <c r="B39" s="26">
        <f t="shared" si="0"/>
      </c>
      <c r="C39" s="26">
        <f t="shared" si="1"/>
      </c>
      <c r="D39" s="26">
        <f t="shared" si="5"/>
      </c>
      <c r="E39" s="117"/>
      <c r="F39" s="17"/>
      <c r="G39" s="130">
        <f t="shared" si="8"/>
      </c>
      <c r="H39" s="129">
        <f t="shared" si="3"/>
      </c>
      <c r="I39" s="31"/>
      <c r="J39" s="114"/>
      <c r="K39" s="31"/>
      <c r="L39" s="114"/>
      <c r="M39" s="30"/>
      <c r="N39" s="112"/>
      <c r="O39" s="41">
        <f t="shared" si="9"/>
        <v>0</v>
      </c>
      <c r="P39" s="88"/>
      <c r="Q39" s="41">
        <f t="shared" si="6"/>
      </c>
    </row>
    <row r="40" spans="1:17" s="8" customFormat="1" ht="27" customHeight="1">
      <c r="A40" s="35">
        <f t="shared" si="7"/>
      </c>
      <c r="B40" s="26">
        <f t="shared" si="0"/>
      </c>
      <c r="C40" s="26">
        <f t="shared" si="1"/>
      </c>
      <c r="D40" s="26">
        <f t="shared" si="5"/>
      </c>
      <c r="E40" s="117"/>
      <c r="F40" s="17"/>
      <c r="G40" s="130">
        <f t="shared" si="8"/>
      </c>
      <c r="H40" s="129">
        <f t="shared" si="3"/>
      </c>
      <c r="I40" s="31"/>
      <c r="J40" s="114"/>
      <c r="K40" s="31"/>
      <c r="L40" s="114"/>
      <c r="M40" s="30"/>
      <c r="N40" s="112"/>
      <c r="O40" s="41">
        <f t="shared" si="9"/>
        <v>0</v>
      </c>
      <c r="P40" s="88"/>
      <c r="Q40" s="41">
        <f t="shared" si="6"/>
      </c>
    </row>
    <row r="41" spans="1:17" s="8" customFormat="1" ht="27" customHeight="1">
      <c r="A41" s="35">
        <f t="shared" si="7"/>
      </c>
      <c r="B41" s="26">
        <f t="shared" si="0"/>
      </c>
      <c r="C41" s="26">
        <f t="shared" si="1"/>
      </c>
      <c r="D41" s="26">
        <f t="shared" si="5"/>
      </c>
      <c r="E41" s="117"/>
      <c r="F41" s="17"/>
      <c r="G41" s="130">
        <f t="shared" si="8"/>
      </c>
      <c r="H41" s="129">
        <f t="shared" si="3"/>
      </c>
      <c r="I41" s="31"/>
      <c r="J41" s="114"/>
      <c r="K41" s="31"/>
      <c r="L41" s="114"/>
      <c r="M41" s="30"/>
      <c r="N41" s="112"/>
      <c r="O41" s="41">
        <f t="shared" si="9"/>
        <v>0</v>
      </c>
      <c r="P41" s="88"/>
      <c r="Q41" s="41">
        <f t="shared" si="6"/>
      </c>
    </row>
    <row r="42" spans="1:17" s="8" customFormat="1" ht="27" customHeight="1">
      <c r="A42" s="35">
        <f t="shared" si="7"/>
      </c>
      <c r="B42" s="26">
        <f t="shared" si="0"/>
      </c>
      <c r="C42" s="26">
        <f t="shared" si="1"/>
      </c>
      <c r="D42" s="26">
        <f t="shared" si="5"/>
      </c>
      <c r="E42" s="117"/>
      <c r="F42" s="17"/>
      <c r="G42" s="130">
        <f t="shared" si="8"/>
      </c>
      <c r="H42" s="129">
        <f t="shared" si="3"/>
      </c>
      <c r="I42" s="31"/>
      <c r="J42" s="114"/>
      <c r="K42" s="31"/>
      <c r="L42" s="114"/>
      <c r="M42" s="30"/>
      <c r="N42" s="112"/>
      <c r="O42" s="41">
        <f t="shared" si="9"/>
        <v>0</v>
      </c>
      <c r="P42" s="88"/>
      <c r="Q42" s="41">
        <f t="shared" si="6"/>
      </c>
    </row>
    <row r="43" spans="1:17" s="8" customFormat="1" ht="27" customHeight="1">
      <c r="A43" s="35">
        <f t="shared" si="7"/>
      </c>
      <c r="B43" s="26">
        <f t="shared" si="0"/>
      </c>
      <c r="C43" s="26">
        <f t="shared" si="1"/>
      </c>
      <c r="D43" s="26">
        <f t="shared" si="5"/>
      </c>
      <c r="E43" s="117"/>
      <c r="F43" s="17"/>
      <c r="G43" s="130">
        <f t="shared" si="8"/>
      </c>
      <c r="H43" s="129">
        <f t="shared" si="3"/>
      </c>
      <c r="I43" s="31"/>
      <c r="J43" s="114"/>
      <c r="K43" s="31"/>
      <c r="L43" s="114"/>
      <c r="M43" s="30"/>
      <c r="N43" s="112"/>
      <c r="O43" s="41">
        <f t="shared" si="9"/>
        <v>0</v>
      </c>
      <c r="P43" s="88"/>
      <c r="Q43" s="41">
        <f t="shared" si="6"/>
      </c>
    </row>
    <row r="44" spans="1:17" s="8" customFormat="1" ht="27" customHeight="1">
      <c r="A44" s="35">
        <f t="shared" si="7"/>
      </c>
      <c r="B44" s="26">
        <f t="shared" si="0"/>
      </c>
      <c r="C44" s="26">
        <f t="shared" si="1"/>
      </c>
      <c r="D44" s="26">
        <f t="shared" si="5"/>
      </c>
      <c r="E44" s="117"/>
      <c r="F44" s="17"/>
      <c r="G44" s="130">
        <f t="shared" si="8"/>
      </c>
      <c r="H44" s="129">
        <f t="shared" si="3"/>
      </c>
      <c r="I44" s="31"/>
      <c r="J44" s="114"/>
      <c r="K44" s="31"/>
      <c r="L44" s="114"/>
      <c r="M44" s="30"/>
      <c r="N44" s="112"/>
      <c r="O44" s="41">
        <f t="shared" si="9"/>
        <v>0</v>
      </c>
      <c r="P44" s="88"/>
      <c r="Q44" s="41">
        <f t="shared" si="6"/>
      </c>
    </row>
    <row r="45" spans="1:17" s="8" customFormat="1" ht="27" customHeight="1">
      <c r="A45" s="35">
        <f t="shared" si="7"/>
      </c>
      <c r="B45" s="26">
        <f t="shared" si="0"/>
      </c>
      <c r="C45" s="26">
        <f t="shared" si="1"/>
      </c>
      <c r="D45" s="26">
        <f t="shared" si="5"/>
      </c>
      <c r="E45" s="117"/>
      <c r="F45" s="17"/>
      <c r="G45" s="130">
        <f t="shared" si="8"/>
      </c>
      <c r="H45" s="129">
        <f t="shared" si="3"/>
      </c>
      <c r="I45" s="31"/>
      <c r="J45" s="114"/>
      <c r="K45" s="31"/>
      <c r="L45" s="114"/>
      <c r="M45" s="30"/>
      <c r="N45" s="112"/>
      <c r="O45" s="41">
        <f t="shared" si="9"/>
        <v>0</v>
      </c>
      <c r="P45" s="88"/>
      <c r="Q45" s="41">
        <f t="shared" si="6"/>
      </c>
    </row>
    <row r="46" spans="1:17" s="8" customFormat="1" ht="27" customHeight="1">
      <c r="A46" s="35">
        <f t="shared" si="7"/>
      </c>
      <c r="B46" s="26">
        <f t="shared" si="0"/>
      </c>
      <c r="C46" s="26">
        <f t="shared" si="1"/>
      </c>
      <c r="D46" s="26">
        <f t="shared" si="5"/>
      </c>
      <c r="E46" s="117"/>
      <c r="F46" s="17"/>
      <c r="G46" s="130">
        <f t="shared" si="8"/>
      </c>
      <c r="H46" s="129">
        <f t="shared" si="3"/>
      </c>
      <c r="I46" s="31"/>
      <c r="J46" s="114"/>
      <c r="K46" s="31"/>
      <c r="L46" s="114"/>
      <c r="M46" s="30"/>
      <c r="N46" s="112"/>
      <c r="O46" s="41">
        <f t="shared" si="9"/>
        <v>0</v>
      </c>
      <c r="P46" s="88"/>
      <c r="Q46" s="41">
        <f t="shared" si="6"/>
      </c>
    </row>
    <row r="47" spans="1:17" s="8" customFormat="1" ht="27" customHeight="1">
      <c r="A47" s="35">
        <f t="shared" si="7"/>
      </c>
      <c r="B47" s="26">
        <f t="shared" si="0"/>
      </c>
      <c r="C47" s="26">
        <f t="shared" si="1"/>
      </c>
      <c r="D47" s="26">
        <f t="shared" si="5"/>
      </c>
      <c r="E47" s="117"/>
      <c r="F47" s="17"/>
      <c r="G47" s="130">
        <f t="shared" si="8"/>
      </c>
      <c r="H47" s="129">
        <f t="shared" si="3"/>
      </c>
      <c r="I47" s="31"/>
      <c r="J47" s="114"/>
      <c r="K47" s="31"/>
      <c r="L47" s="114"/>
      <c r="M47" s="30"/>
      <c r="N47" s="112"/>
      <c r="O47" s="41">
        <f t="shared" si="9"/>
        <v>0</v>
      </c>
      <c r="P47" s="88"/>
      <c r="Q47" s="41">
        <f t="shared" si="6"/>
      </c>
    </row>
    <row r="48" spans="1:17" s="8" customFormat="1" ht="27" customHeight="1">
      <c r="A48" s="35">
        <f t="shared" si="7"/>
      </c>
      <c r="B48" s="26">
        <f t="shared" si="0"/>
      </c>
      <c r="C48" s="26">
        <f t="shared" si="1"/>
      </c>
      <c r="D48" s="26">
        <f t="shared" si="5"/>
      </c>
      <c r="E48" s="117"/>
      <c r="F48" s="17"/>
      <c r="G48" s="130">
        <f t="shared" si="8"/>
      </c>
      <c r="H48" s="129">
        <f t="shared" si="3"/>
      </c>
      <c r="I48" s="31"/>
      <c r="J48" s="114"/>
      <c r="K48" s="31"/>
      <c r="L48" s="114"/>
      <c r="M48" s="30"/>
      <c r="N48" s="112"/>
      <c r="O48" s="41">
        <f t="shared" si="9"/>
        <v>0</v>
      </c>
      <c r="P48" s="88"/>
      <c r="Q48" s="41">
        <f t="shared" si="6"/>
      </c>
    </row>
    <row r="49" spans="1:17" s="8" customFormat="1" ht="27" customHeight="1">
      <c r="A49" s="35">
        <f t="shared" si="7"/>
      </c>
      <c r="B49" s="26">
        <f t="shared" si="0"/>
      </c>
      <c r="C49" s="26">
        <f t="shared" si="1"/>
      </c>
      <c r="D49" s="26">
        <f t="shared" si="5"/>
      </c>
      <c r="E49" s="117"/>
      <c r="F49" s="17"/>
      <c r="G49" s="130">
        <f t="shared" si="8"/>
      </c>
      <c r="H49" s="129">
        <f t="shared" si="3"/>
      </c>
      <c r="I49" s="31"/>
      <c r="J49" s="114"/>
      <c r="K49" s="31"/>
      <c r="L49" s="114"/>
      <c r="M49" s="30"/>
      <c r="N49" s="112"/>
      <c r="O49" s="41">
        <f t="shared" si="9"/>
        <v>0</v>
      </c>
      <c r="P49" s="88"/>
      <c r="Q49" s="41">
        <f t="shared" si="6"/>
      </c>
    </row>
    <row r="50" spans="1:17" s="8" customFormat="1" ht="27" customHeight="1">
      <c r="A50" s="35">
        <f t="shared" si="7"/>
      </c>
      <c r="B50" s="26">
        <f t="shared" si="0"/>
      </c>
      <c r="C50" s="26">
        <f t="shared" si="1"/>
      </c>
      <c r="D50" s="26">
        <f t="shared" si="5"/>
      </c>
      <c r="E50" s="117"/>
      <c r="F50" s="17"/>
      <c r="G50" s="130">
        <f t="shared" si="8"/>
      </c>
      <c r="H50" s="129">
        <f t="shared" si="3"/>
      </c>
      <c r="I50" s="31"/>
      <c r="J50" s="114"/>
      <c r="K50" s="31"/>
      <c r="L50" s="114"/>
      <c r="M50" s="30"/>
      <c r="N50" s="112"/>
      <c r="O50" s="41">
        <f t="shared" si="9"/>
        <v>0</v>
      </c>
      <c r="P50" s="88"/>
      <c r="Q50" s="41">
        <f t="shared" si="6"/>
      </c>
    </row>
    <row r="51" spans="1:17" s="8" customFormat="1" ht="27" customHeight="1">
      <c r="A51" s="35">
        <f t="shared" si="7"/>
      </c>
      <c r="B51" s="26">
        <f t="shared" si="0"/>
      </c>
      <c r="C51" s="26">
        <f t="shared" si="1"/>
      </c>
      <c r="D51" s="26">
        <f t="shared" si="5"/>
      </c>
      <c r="E51" s="117"/>
      <c r="F51" s="17"/>
      <c r="G51" s="130">
        <f t="shared" si="8"/>
      </c>
      <c r="H51" s="129">
        <f t="shared" si="3"/>
      </c>
      <c r="I51" s="31"/>
      <c r="J51" s="114"/>
      <c r="K51" s="31"/>
      <c r="L51" s="114"/>
      <c r="M51" s="30"/>
      <c r="N51" s="112"/>
      <c r="O51" s="41">
        <f t="shared" si="9"/>
        <v>0</v>
      </c>
      <c r="P51" s="88"/>
      <c r="Q51" s="41">
        <f t="shared" si="6"/>
      </c>
    </row>
    <row r="52" spans="1:17" s="8" customFormat="1" ht="27" customHeight="1">
      <c r="A52" s="35">
        <f t="shared" si="7"/>
      </c>
      <c r="B52" s="26">
        <f t="shared" si="0"/>
      </c>
      <c r="C52" s="26">
        <f t="shared" si="1"/>
      </c>
      <c r="D52" s="26">
        <f t="shared" si="5"/>
      </c>
      <c r="E52" s="117"/>
      <c r="F52" s="17"/>
      <c r="G52" s="130">
        <f t="shared" si="8"/>
      </c>
      <c r="H52" s="129">
        <f t="shared" si="3"/>
      </c>
      <c r="I52" s="31"/>
      <c r="J52" s="114"/>
      <c r="K52" s="31"/>
      <c r="L52" s="114"/>
      <c r="M52" s="30"/>
      <c r="N52" s="112"/>
      <c r="O52" s="41">
        <f t="shared" si="9"/>
        <v>0</v>
      </c>
      <c r="P52" s="88"/>
      <c r="Q52" s="41">
        <f t="shared" si="6"/>
      </c>
    </row>
    <row r="53" spans="1:17" s="8" customFormat="1" ht="21" customHeight="1">
      <c r="A53" s="20"/>
      <c r="B53" s="20"/>
      <c r="C53" s="20"/>
      <c r="D53" s="20"/>
      <c r="E53" s="18"/>
      <c r="F53" s="18"/>
      <c r="G53" s="18"/>
      <c r="H53" s="90">
        <f>COUNTIF(男子件数,"&gt;-")</f>
        <v>0</v>
      </c>
      <c r="I53" s="9"/>
      <c r="J53" s="20"/>
      <c r="K53" s="9"/>
      <c r="L53" s="20"/>
      <c r="M53" s="20"/>
      <c r="N53" s="92" t="s">
        <v>6</v>
      </c>
      <c r="O53" s="91">
        <f>SUM(O3:O52)</f>
        <v>0</v>
      </c>
      <c r="P53" s="95"/>
      <c r="Q53" s="91">
        <f>SUM(Q3:Q52)</f>
        <v>0</v>
      </c>
    </row>
  </sheetData>
  <sheetProtection password="CF4F" sheet="1"/>
  <mergeCells count="2">
    <mergeCell ref="L1:M1"/>
    <mergeCell ref="S2:Y6"/>
  </mergeCells>
  <dataValidations count="9">
    <dataValidation allowBlank="1" showInputMessage="1" showErrorMessage="1" promptTitle="入力しちゃダメー！" prompt="自動で計算しますので入力しないで下さい。" sqref="K53 I53 O3:O53 P53 Q3:Q53"/>
    <dataValidation allowBlank="1" showInputMessage="1" showErrorMessage="1" promptTitle="フリガナの編集も忘れずに！" prompt="フリガナの編集はフリガナにマウスを合わせてクリックすれば編集可能です。&#10;間違えて記入していると間違えたままアナウンスされます。" imeMode="hiragana" sqref="E3:E52"/>
    <dataValidation operator="greaterThan" allowBlank="1" showInputMessage="1" showErrorMessage="1" promptTitle="生年月日を西暦で入力" prompt="年/月/日の間は「/」で区切ってください。&#10;" errorTitle="生年月日が対象範囲外です。" error="生年月日をもう一度確認してください。" imeMode="halfAlpha" sqref="F3:F52"/>
    <dataValidation type="time" allowBlank="1" showInputMessage="1" showErrorMessage="1" promptTitle="エントリータイム（第1申込種目）" prompt="組分けはエントリータイムでします。初心者は「空白」で良い。有力選手は必ず記入してください。&#10;（記入の仕方）&#10;1:34.57　（1分34秒57の場合）&#10;0:45.21　（45秒21の場合）&#10;以上のように必ず「△：△△．△○」と入力。&#10;△は必ず入力。○は省略できる。" errorTitle="正しくありません" error="入力の仕方が違うか、不自然なタイムが入力されました。やり直してください。" imeMode="halfAlpha" sqref="L3:L52 J4:J52">
      <formula1>0.00011574074074074075</formula1>
      <formula2>0.005555555555555556</formula2>
    </dataValidation>
    <dataValidation type="time" allowBlank="1" showInputMessage="1" showErrorMessage="1" promptTitle="エントリータイム（第2申込種目)" prompt="組分けはエントリータイムでします。初心者は「空白」で良い。有力選手は必ず記入してください。&#10;（記入の仕方）&#10;1:34.57　（1分34秒57の場合）&#10;0:45.21　（45秒21の場合）&#10;以上のように必ず「△：△△．△○」と入力。&#10;△は必ず入力。○は省略できる。" errorTitle="正しくありません" error="入力の仕方が違うか、不自然なタイムが入力されました。やり直してください。" imeMode="halfAlpha" sqref="N3:N52">
      <formula1>0.00011574074074074075</formula1>
      <formula2>0.005555555555555556</formula2>
    </dataValidation>
    <dataValidation allowBlank="1" showInputMessage="1" showErrorMessage="1" promptTitle="自動で表示されます。" prompt="生年月日を入力してください。" sqref="G3:H52"/>
    <dataValidation type="list" allowBlank="1" showInputMessage="1" showErrorMessage="1" promptTitle="申し込み種目" prompt="申込種目をリストから選択してください。" sqref="K4:K52 I3:K3 I4:I52 M3:M52">
      <formula1>種目名</formula1>
    </dataValidation>
    <dataValidation allowBlank="1" showInputMessage="1" showErrorMessage="1" promptTitle="年齢起算日" prompt="年齢起算日を入力して下さい。" sqref="F1"/>
    <dataValidation type="list" allowBlank="1" showInputMessage="1" showErrorMessage="1" promptTitle="泳力検定区分" prompt="ﾆﾁﾚｲﾁｬﾚﾝｼﾞ泳力検定を受ける方は「検定」を選択表示してください。" sqref="P3:P52">
      <formula1>参加区分</formula1>
    </dataValidation>
  </dataValidations>
  <printOptions/>
  <pageMargins left="0.7874015748031497" right="0.7874015748031497" top="1.3779527559055118" bottom="0.984251968503937" header="0.5118110236220472" footer="0.5118110236220472"/>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tabColor rgb="FFFF99FF"/>
  </sheetPr>
  <dimension ref="A1:Y53"/>
  <sheetViews>
    <sheetView showGridLines="0" zoomScalePageLayoutView="0" workbookViewId="0" topLeftCell="A1">
      <selection activeCell="Z14" sqref="Z14"/>
    </sheetView>
  </sheetViews>
  <sheetFormatPr defaultColWidth="9.00390625" defaultRowHeight="13.5"/>
  <cols>
    <col min="1" max="1" width="3.625" style="7" customWidth="1"/>
    <col min="2" max="3" width="2.25390625" style="7" hidden="1" customWidth="1"/>
    <col min="4" max="4" width="2.50390625" style="7" hidden="1" customWidth="1"/>
    <col min="5" max="5" width="13.125" style="7" customWidth="1"/>
    <col min="6" max="6" width="14.25390625" style="7" customWidth="1"/>
    <col min="7" max="7" width="4.25390625" style="7" customWidth="1"/>
    <col min="8" max="8" width="4.125" style="7" customWidth="1"/>
    <col min="9" max="9" width="14.625" style="7" customWidth="1"/>
    <col min="10" max="10" width="8.125" style="7" customWidth="1"/>
    <col min="11" max="11" width="14.625" style="7" customWidth="1"/>
    <col min="12" max="12" width="8.125" style="7" customWidth="1"/>
    <col min="13" max="13" width="14.625" style="7" customWidth="1"/>
    <col min="14" max="14" width="8.125" style="7" customWidth="1"/>
    <col min="15" max="15" width="4.625" style="7" customWidth="1"/>
    <col min="16" max="16" width="8.125" style="7" customWidth="1"/>
    <col min="17" max="17" width="4.625" style="7" customWidth="1"/>
    <col min="18" max="18" width="2.75390625" style="7" customWidth="1"/>
    <col min="19" max="62" width="4.625" style="7" customWidth="1"/>
    <col min="63" max="16384" width="9.00390625" style="7" customWidth="1"/>
  </cols>
  <sheetData>
    <row r="1" spans="1:21" s="8" customFormat="1" ht="20.25" customHeight="1" thickBot="1">
      <c r="A1" s="82" t="s">
        <v>53</v>
      </c>
      <c r="B1" s="82"/>
      <c r="C1" s="82"/>
      <c r="D1" s="82"/>
      <c r="E1" s="82"/>
      <c r="F1" s="83">
        <f>起算日</f>
        <v>43800</v>
      </c>
      <c r="G1" s="82" t="s">
        <v>85</v>
      </c>
      <c r="H1" s="82"/>
      <c r="I1" s="82"/>
      <c r="J1" s="82"/>
      <c r="K1" s="82" t="s">
        <v>87</v>
      </c>
      <c r="L1" s="205">
        <f>児童起算日</f>
        <v>43556</v>
      </c>
      <c r="M1" s="205"/>
      <c r="N1" s="82" t="s">
        <v>88</v>
      </c>
      <c r="O1" s="82"/>
      <c r="R1" s="82"/>
      <c r="S1" s="82"/>
      <c r="U1" s="8" t="s">
        <v>38</v>
      </c>
    </row>
    <row r="2" spans="1:25" ht="33" customHeight="1">
      <c r="A2" s="29" t="s">
        <v>7</v>
      </c>
      <c r="B2" s="25" t="s">
        <v>50</v>
      </c>
      <c r="C2" s="25" t="s">
        <v>49</v>
      </c>
      <c r="D2" s="24" t="s">
        <v>48</v>
      </c>
      <c r="E2" s="139" t="s">
        <v>51</v>
      </c>
      <c r="F2" s="140" t="s">
        <v>42</v>
      </c>
      <c r="G2" s="141" t="s">
        <v>43</v>
      </c>
      <c r="H2" s="142" t="s">
        <v>44</v>
      </c>
      <c r="I2" s="143" t="s">
        <v>45</v>
      </c>
      <c r="J2" s="144" t="s">
        <v>67</v>
      </c>
      <c r="K2" s="143" t="s">
        <v>46</v>
      </c>
      <c r="L2" s="144" t="s">
        <v>67</v>
      </c>
      <c r="M2" s="145" t="s">
        <v>72</v>
      </c>
      <c r="N2" s="140" t="s">
        <v>123</v>
      </c>
      <c r="O2" s="146" t="s">
        <v>47</v>
      </c>
      <c r="P2" s="147" t="s">
        <v>122</v>
      </c>
      <c r="Q2" s="138" t="s">
        <v>126</v>
      </c>
      <c r="S2" s="204" t="str">
        <f>'（男子）個人種目エントリー'!S2:Y6</f>
        <v>一人で
「泳力検定」を受ける種目と
受けない種目の両方に
エントリーする場合は
２行に分けて
入力してください。</v>
      </c>
      <c r="T2" s="204"/>
      <c r="U2" s="204"/>
      <c r="V2" s="204"/>
      <c r="W2" s="204"/>
      <c r="X2" s="204"/>
      <c r="Y2" s="204"/>
    </row>
    <row r="3" spans="1:25" s="8" customFormat="1" ht="27" customHeight="1">
      <c r="A3" s="33">
        <f>IF(E3&gt;0,1,"")</f>
      </c>
      <c r="B3" s="32">
        <f aca="true" t="shared" si="0" ref="B3:B52">IF(E3&gt;0,所属,"")</f>
      </c>
      <c r="C3" s="32">
        <f>IF(E3&gt;0,2,"")</f>
      </c>
      <c r="D3" s="32">
        <f>IF(E3&gt;0,PHONETIC(E3),"")</f>
      </c>
      <c r="E3" s="118"/>
      <c r="F3" s="84"/>
      <c r="G3" s="133">
        <f aca="true" t="shared" si="1" ref="G3:G52">IF(F3="c","コ",IF(F3="","",DATEDIF(F3,起算日,"y")))</f>
      </c>
      <c r="H3" s="134">
        <f aca="true" t="shared" si="2" ref="H3:H52">IF(G3="","",VLOOKUP(G3,個人,2))</f>
      </c>
      <c r="I3" s="85"/>
      <c r="J3" s="115"/>
      <c r="K3" s="85"/>
      <c r="L3" s="115"/>
      <c r="M3" s="86"/>
      <c r="N3" s="116"/>
      <c r="O3" s="40">
        <f>COUNTA(I3,K3,M3)</f>
        <v>0</v>
      </c>
      <c r="P3" s="89"/>
      <c r="Q3" s="97">
        <f>IF(P3="検定",O3,"")</f>
      </c>
      <c r="S3" s="204"/>
      <c r="T3" s="204"/>
      <c r="U3" s="204"/>
      <c r="V3" s="204"/>
      <c r="W3" s="204"/>
      <c r="X3" s="204"/>
      <c r="Y3" s="204"/>
    </row>
    <row r="4" spans="1:25" s="8" customFormat="1" ht="27" customHeight="1">
      <c r="A4" s="33">
        <f>IF(E4&gt;0,A3+1,"")</f>
      </c>
      <c r="B4" s="32">
        <f t="shared" si="0"/>
      </c>
      <c r="C4" s="32">
        <f aca="true" t="shared" si="3" ref="C4:C52">IF(E4&gt;0,2,"")</f>
      </c>
      <c r="D4" s="32">
        <f aca="true" t="shared" si="4" ref="D4:D52">IF(E4&gt;0,PHONETIC(E4),"")</f>
      </c>
      <c r="E4" s="118"/>
      <c r="F4" s="84"/>
      <c r="G4" s="133">
        <f t="shared" si="1"/>
      </c>
      <c r="H4" s="134">
        <f t="shared" si="2"/>
      </c>
      <c r="I4" s="85"/>
      <c r="J4" s="115"/>
      <c r="K4" s="85"/>
      <c r="L4" s="115"/>
      <c r="M4" s="86"/>
      <c r="N4" s="116"/>
      <c r="O4" s="40">
        <f aca="true" t="shared" si="5" ref="O4:O52">COUNTA(I4,K4,M4)</f>
        <v>0</v>
      </c>
      <c r="P4" s="89"/>
      <c r="Q4" s="97">
        <f aca="true" t="shared" si="6" ref="Q4:Q52">IF(P4="検定",O4,"")</f>
      </c>
      <c r="S4" s="204"/>
      <c r="T4" s="204"/>
      <c r="U4" s="204"/>
      <c r="V4" s="204"/>
      <c r="W4" s="204"/>
      <c r="X4" s="204"/>
      <c r="Y4" s="204"/>
    </row>
    <row r="5" spans="1:25" s="8" customFormat="1" ht="27" customHeight="1">
      <c r="A5" s="33">
        <f aca="true" t="shared" si="7" ref="A5:A52">IF(E5&gt;0,A4+1,"")</f>
      </c>
      <c r="B5" s="32">
        <f t="shared" si="0"/>
      </c>
      <c r="C5" s="32">
        <f t="shared" si="3"/>
      </c>
      <c r="D5" s="32">
        <f t="shared" si="4"/>
      </c>
      <c r="E5" s="118"/>
      <c r="F5" s="84"/>
      <c r="G5" s="133">
        <f t="shared" si="1"/>
      </c>
      <c r="H5" s="134">
        <f t="shared" si="2"/>
      </c>
      <c r="I5" s="85"/>
      <c r="J5" s="115"/>
      <c r="K5" s="85"/>
      <c r="L5" s="115"/>
      <c r="M5" s="86"/>
      <c r="N5" s="116"/>
      <c r="O5" s="40">
        <f t="shared" si="5"/>
        <v>0</v>
      </c>
      <c r="P5" s="89"/>
      <c r="Q5" s="97">
        <f t="shared" si="6"/>
      </c>
      <c r="S5" s="204"/>
      <c r="T5" s="204"/>
      <c r="U5" s="204"/>
      <c r="V5" s="204"/>
      <c r="W5" s="204"/>
      <c r="X5" s="204"/>
      <c r="Y5" s="204"/>
    </row>
    <row r="6" spans="1:25" s="8" customFormat="1" ht="27" customHeight="1">
      <c r="A6" s="33">
        <f t="shared" si="7"/>
      </c>
      <c r="B6" s="32">
        <f t="shared" si="0"/>
      </c>
      <c r="C6" s="32">
        <f t="shared" si="3"/>
      </c>
      <c r="D6" s="32">
        <f t="shared" si="4"/>
      </c>
      <c r="E6" s="118"/>
      <c r="F6" s="84"/>
      <c r="G6" s="133">
        <f t="shared" si="1"/>
      </c>
      <c r="H6" s="134">
        <f t="shared" si="2"/>
      </c>
      <c r="I6" s="85"/>
      <c r="J6" s="115"/>
      <c r="K6" s="85"/>
      <c r="L6" s="115"/>
      <c r="M6" s="86"/>
      <c r="N6" s="116"/>
      <c r="O6" s="40">
        <f t="shared" si="5"/>
        <v>0</v>
      </c>
      <c r="P6" s="89"/>
      <c r="Q6" s="97">
        <f t="shared" si="6"/>
      </c>
      <c r="S6" s="204"/>
      <c r="T6" s="204"/>
      <c r="U6" s="204"/>
      <c r="V6" s="204"/>
      <c r="W6" s="204"/>
      <c r="X6" s="204"/>
      <c r="Y6" s="204"/>
    </row>
    <row r="7" spans="1:17" s="8" customFormat="1" ht="27" customHeight="1">
      <c r="A7" s="33">
        <f t="shared" si="7"/>
      </c>
      <c r="B7" s="32">
        <f t="shared" si="0"/>
      </c>
      <c r="C7" s="32">
        <f t="shared" si="3"/>
      </c>
      <c r="D7" s="32">
        <f t="shared" si="4"/>
      </c>
      <c r="E7" s="118"/>
      <c r="F7" s="84"/>
      <c r="G7" s="133">
        <f t="shared" si="1"/>
      </c>
      <c r="H7" s="134">
        <f t="shared" si="2"/>
      </c>
      <c r="I7" s="85"/>
      <c r="J7" s="115"/>
      <c r="K7" s="85"/>
      <c r="L7" s="115"/>
      <c r="M7" s="86"/>
      <c r="N7" s="116"/>
      <c r="O7" s="40">
        <f t="shared" si="5"/>
        <v>0</v>
      </c>
      <c r="P7" s="89"/>
      <c r="Q7" s="97">
        <f t="shared" si="6"/>
      </c>
    </row>
    <row r="8" spans="1:17" s="8" customFormat="1" ht="27" customHeight="1">
      <c r="A8" s="33">
        <f t="shared" si="7"/>
      </c>
      <c r="B8" s="32">
        <f t="shared" si="0"/>
      </c>
      <c r="C8" s="32">
        <f t="shared" si="3"/>
      </c>
      <c r="D8" s="32">
        <f t="shared" si="4"/>
      </c>
      <c r="E8" s="118"/>
      <c r="F8" s="84"/>
      <c r="G8" s="133">
        <f t="shared" si="1"/>
      </c>
      <c r="H8" s="134">
        <f t="shared" si="2"/>
      </c>
      <c r="I8" s="85"/>
      <c r="J8" s="115"/>
      <c r="K8" s="85"/>
      <c r="L8" s="115"/>
      <c r="M8" s="86"/>
      <c r="N8" s="116"/>
      <c r="O8" s="40">
        <f t="shared" si="5"/>
        <v>0</v>
      </c>
      <c r="P8" s="89"/>
      <c r="Q8" s="97">
        <f t="shared" si="6"/>
      </c>
    </row>
    <row r="9" spans="1:17" s="8" customFormat="1" ht="27" customHeight="1">
      <c r="A9" s="33">
        <f t="shared" si="7"/>
      </c>
      <c r="B9" s="32">
        <f t="shared" si="0"/>
      </c>
      <c r="C9" s="32">
        <f t="shared" si="3"/>
      </c>
      <c r="D9" s="32">
        <f t="shared" si="4"/>
      </c>
      <c r="E9" s="118"/>
      <c r="F9" s="84"/>
      <c r="G9" s="133">
        <f t="shared" si="1"/>
      </c>
      <c r="H9" s="134">
        <f t="shared" si="2"/>
      </c>
      <c r="I9" s="85"/>
      <c r="J9" s="115"/>
      <c r="K9" s="85"/>
      <c r="L9" s="115"/>
      <c r="M9" s="86"/>
      <c r="N9" s="116"/>
      <c r="O9" s="40">
        <f t="shared" si="5"/>
        <v>0</v>
      </c>
      <c r="P9" s="89"/>
      <c r="Q9" s="97">
        <f t="shared" si="6"/>
      </c>
    </row>
    <row r="10" spans="1:17" s="8" customFormat="1" ht="27" customHeight="1">
      <c r="A10" s="33">
        <f t="shared" si="7"/>
      </c>
      <c r="B10" s="32">
        <f t="shared" si="0"/>
      </c>
      <c r="C10" s="32">
        <f t="shared" si="3"/>
      </c>
      <c r="D10" s="32">
        <f t="shared" si="4"/>
      </c>
      <c r="E10" s="118"/>
      <c r="F10" s="84"/>
      <c r="G10" s="133">
        <f t="shared" si="1"/>
      </c>
      <c r="H10" s="134">
        <f t="shared" si="2"/>
      </c>
      <c r="I10" s="85"/>
      <c r="J10" s="115"/>
      <c r="K10" s="85"/>
      <c r="L10" s="115"/>
      <c r="M10" s="86"/>
      <c r="N10" s="116"/>
      <c r="O10" s="40">
        <f t="shared" si="5"/>
        <v>0</v>
      </c>
      <c r="P10" s="89"/>
      <c r="Q10" s="97">
        <f t="shared" si="6"/>
      </c>
    </row>
    <row r="11" spans="1:17" s="8" customFormat="1" ht="27" customHeight="1">
      <c r="A11" s="33">
        <f t="shared" si="7"/>
      </c>
      <c r="B11" s="32">
        <f t="shared" si="0"/>
      </c>
      <c r="C11" s="32">
        <f t="shared" si="3"/>
      </c>
      <c r="D11" s="32">
        <f t="shared" si="4"/>
      </c>
      <c r="E11" s="118"/>
      <c r="F11" s="84"/>
      <c r="G11" s="133">
        <f t="shared" si="1"/>
      </c>
      <c r="H11" s="134">
        <f t="shared" si="2"/>
      </c>
      <c r="I11" s="85"/>
      <c r="J11" s="115"/>
      <c r="K11" s="85"/>
      <c r="L11" s="115"/>
      <c r="M11" s="86"/>
      <c r="N11" s="116"/>
      <c r="O11" s="40">
        <f t="shared" si="5"/>
        <v>0</v>
      </c>
      <c r="P11" s="89"/>
      <c r="Q11" s="97">
        <f t="shared" si="6"/>
      </c>
    </row>
    <row r="12" spans="1:17" s="8" customFormat="1" ht="27" customHeight="1">
      <c r="A12" s="33">
        <f t="shared" si="7"/>
      </c>
      <c r="B12" s="32">
        <f t="shared" si="0"/>
      </c>
      <c r="C12" s="32">
        <f t="shared" si="3"/>
      </c>
      <c r="D12" s="32">
        <f t="shared" si="4"/>
      </c>
      <c r="E12" s="118"/>
      <c r="F12" s="84"/>
      <c r="G12" s="133">
        <f t="shared" si="1"/>
      </c>
      <c r="H12" s="134">
        <f t="shared" si="2"/>
      </c>
      <c r="I12" s="85"/>
      <c r="J12" s="115"/>
      <c r="K12" s="85"/>
      <c r="L12" s="115"/>
      <c r="M12" s="86"/>
      <c r="N12" s="116"/>
      <c r="O12" s="40">
        <f t="shared" si="5"/>
        <v>0</v>
      </c>
      <c r="P12" s="89"/>
      <c r="Q12" s="97">
        <f t="shared" si="6"/>
      </c>
    </row>
    <row r="13" spans="1:17" s="8" customFormat="1" ht="27" customHeight="1">
      <c r="A13" s="33">
        <f t="shared" si="7"/>
      </c>
      <c r="B13" s="32">
        <f t="shared" si="0"/>
      </c>
      <c r="C13" s="32">
        <f t="shared" si="3"/>
      </c>
      <c r="D13" s="32">
        <f t="shared" si="4"/>
      </c>
      <c r="E13" s="118"/>
      <c r="F13" s="84"/>
      <c r="G13" s="133">
        <f t="shared" si="1"/>
      </c>
      <c r="H13" s="134">
        <f t="shared" si="2"/>
      </c>
      <c r="I13" s="85"/>
      <c r="J13" s="115"/>
      <c r="K13" s="85"/>
      <c r="L13" s="115"/>
      <c r="M13" s="86"/>
      <c r="N13" s="116"/>
      <c r="O13" s="40">
        <f t="shared" si="5"/>
        <v>0</v>
      </c>
      <c r="P13" s="89"/>
      <c r="Q13" s="97">
        <f t="shared" si="6"/>
      </c>
    </row>
    <row r="14" spans="1:17" s="8" customFormat="1" ht="27" customHeight="1">
      <c r="A14" s="33">
        <f t="shared" si="7"/>
      </c>
      <c r="B14" s="32">
        <f t="shared" si="0"/>
      </c>
      <c r="C14" s="32">
        <f t="shared" si="3"/>
      </c>
      <c r="D14" s="32">
        <f t="shared" si="4"/>
      </c>
      <c r="E14" s="118"/>
      <c r="F14" s="84"/>
      <c r="G14" s="133">
        <f t="shared" si="1"/>
      </c>
      <c r="H14" s="134">
        <f t="shared" si="2"/>
      </c>
      <c r="I14" s="85"/>
      <c r="J14" s="115"/>
      <c r="K14" s="85"/>
      <c r="L14" s="115"/>
      <c r="M14" s="86"/>
      <c r="N14" s="116"/>
      <c r="O14" s="40">
        <f t="shared" si="5"/>
        <v>0</v>
      </c>
      <c r="P14" s="89"/>
      <c r="Q14" s="97">
        <f t="shared" si="6"/>
      </c>
    </row>
    <row r="15" spans="1:17" s="8" customFormat="1" ht="27" customHeight="1">
      <c r="A15" s="33">
        <f t="shared" si="7"/>
      </c>
      <c r="B15" s="32">
        <f t="shared" si="0"/>
      </c>
      <c r="C15" s="32">
        <f t="shared" si="3"/>
      </c>
      <c r="D15" s="32">
        <f t="shared" si="4"/>
      </c>
      <c r="E15" s="118"/>
      <c r="F15" s="84"/>
      <c r="G15" s="133">
        <f t="shared" si="1"/>
      </c>
      <c r="H15" s="134">
        <f t="shared" si="2"/>
      </c>
      <c r="I15" s="85"/>
      <c r="J15" s="115"/>
      <c r="K15" s="85"/>
      <c r="L15" s="115"/>
      <c r="M15" s="86"/>
      <c r="N15" s="116"/>
      <c r="O15" s="40">
        <f t="shared" si="5"/>
        <v>0</v>
      </c>
      <c r="P15" s="89"/>
      <c r="Q15" s="97">
        <f t="shared" si="6"/>
      </c>
    </row>
    <row r="16" spans="1:17" s="8" customFormat="1" ht="27" customHeight="1">
      <c r="A16" s="33">
        <f t="shared" si="7"/>
      </c>
      <c r="B16" s="32">
        <f t="shared" si="0"/>
      </c>
      <c r="C16" s="32">
        <f t="shared" si="3"/>
      </c>
      <c r="D16" s="32">
        <f t="shared" si="4"/>
      </c>
      <c r="E16" s="118"/>
      <c r="F16" s="84"/>
      <c r="G16" s="133">
        <f t="shared" si="1"/>
      </c>
      <c r="H16" s="134">
        <f t="shared" si="2"/>
      </c>
      <c r="I16" s="85"/>
      <c r="J16" s="115"/>
      <c r="K16" s="85"/>
      <c r="L16" s="115"/>
      <c r="M16" s="86"/>
      <c r="N16" s="116"/>
      <c r="O16" s="40">
        <f t="shared" si="5"/>
        <v>0</v>
      </c>
      <c r="P16" s="89"/>
      <c r="Q16" s="97">
        <f t="shared" si="6"/>
      </c>
    </row>
    <row r="17" spans="1:17" s="8" customFormat="1" ht="27" customHeight="1">
      <c r="A17" s="33">
        <f t="shared" si="7"/>
      </c>
      <c r="B17" s="32">
        <f t="shared" si="0"/>
      </c>
      <c r="C17" s="32">
        <f t="shared" si="3"/>
      </c>
      <c r="D17" s="32">
        <f t="shared" si="4"/>
      </c>
      <c r="E17" s="118"/>
      <c r="F17" s="84"/>
      <c r="G17" s="133">
        <f t="shared" si="1"/>
      </c>
      <c r="H17" s="134">
        <f t="shared" si="2"/>
      </c>
      <c r="I17" s="85"/>
      <c r="J17" s="115"/>
      <c r="K17" s="85"/>
      <c r="L17" s="115"/>
      <c r="M17" s="86"/>
      <c r="N17" s="116"/>
      <c r="O17" s="40">
        <f t="shared" si="5"/>
        <v>0</v>
      </c>
      <c r="P17" s="89"/>
      <c r="Q17" s="97">
        <f t="shared" si="6"/>
      </c>
    </row>
    <row r="18" spans="1:17" s="8" customFormat="1" ht="27" customHeight="1">
      <c r="A18" s="33">
        <f t="shared" si="7"/>
      </c>
      <c r="B18" s="32">
        <f t="shared" si="0"/>
      </c>
      <c r="C18" s="32">
        <f t="shared" si="3"/>
      </c>
      <c r="D18" s="32">
        <f t="shared" si="4"/>
      </c>
      <c r="E18" s="118"/>
      <c r="F18" s="84"/>
      <c r="G18" s="133">
        <f t="shared" si="1"/>
      </c>
      <c r="H18" s="134">
        <f t="shared" si="2"/>
      </c>
      <c r="I18" s="85"/>
      <c r="J18" s="115"/>
      <c r="K18" s="85"/>
      <c r="L18" s="115"/>
      <c r="M18" s="86"/>
      <c r="N18" s="116"/>
      <c r="O18" s="40">
        <f t="shared" si="5"/>
        <v>0</v>
      </c>
      <c r="P18" s="89"/>
      <c r="Q18" s="97">
        <f t="shared" si="6"/>
      </c>
    </row>
    <row r="19" spans="1:17" s="8" customFormat="1" ht="27" customHeight="1">
      <c r="A19" s="33">
        <f t="shared" si="7"/>
      </c>
      <c r="B19" s="32">
        <f t="shared" si="0"/>
      </c>
      <c r="C19" s="32">
        <f t="shared" si="3"/>
      </c>
      <c r="D19" s="32">
        <f t="shared" si="4"/>
      </c>
      <c r="E19" s="118"/>
      <c r="F19" s="84"/>
      <c r="G19" s="133">
        <f t="shared" si="1"/>
      </c>
      <c r="H19" s="134">
        <f t="shared" si="2"/>
      </c>
      <c r="I19" s="85"/>
      <c r="J19" s="115"/>
      <c r="K19" s="85"/>
      <c r="L19" s="115"/>
      <c r="M19" s="86"/>
      <c r="N19" s="116"/>
      <c r="O19" s="40">
        <f t="shared" si="5"/>
        <v>0</v>
      </c>
      <c r="P19" s="89"/>
      <c r="Q19" s="97">
        <f t="shared" si="6"/>
      </c>
    </row>
    <row r="20" spans="1:17" s="8" customFormat="1" ht="27" customHeight="1">
      <c r="A20" s="33">
        <f t="shared" si="7"/>
      </c>
      <c r="B20" s="32">
        <f t="shared" si="0"/>
      </c>
      <c r="C20" s="32">
        <f t="shared" si="3"/>
      </c>
      <c r="D20" s="32">
        <f t="shared" si="4"/>
      </c>
      <c r="E20" s="118"/>
      <c r="F20" s="84"/>
      <c r="G20" s="133">
        <f t="shared" si="1"/>
      </c>
      <c r="H20" s="134">
        <f t="shared" si="2"/>
      </c>
      <c r="I20" s="85"/>
      <c r="J20" s="115"/>
      <c r="K20" s="85"/>
      <c r="L20" s="115"/>
      <c r="M20" s="86"/>
      <c r="N20" s="116"/>
      <c r="O20" s="40">
        <f t="shared" si="5"/>
        <v>0</v>
      </c>
      <c r="P20" s="89"/>
      <c r="Q20" s="97">
        <f t="shared" si="6"/>
      </c>
    </row>
    <row r="21" spans="1:17" s="8" customFormat="1" ht="27" customHeight="1">
      <c r="A21" s="33">
        <f t="shared" si="7"/>
      </c>
      <c r="B21" s="32">
        <f t="shared" si="0"/>
      </c>
      <c r="C21" s="32">
        <f t="shared" si="3"/>
      </c>
      <c r="D21" s="32">
        <f t="shared" si="4"/>
      </c>
      <c r="E21" s="118"/>
      <c r="F21" s="84"/>
      <c r="G21" s="133">
        <f t="shared" si="1"/>
      </c>
      <c r="H21" s="134">
        <f t="shared" si="2"/>
      </c>
      <c r="I21" s="85"/>
      <c r="J21" s="115"/>
      <c r="K21" s="85"/>
      <c r="L21" s="115"/>
      <c r="M21" s="86"/>
      <c r="N21" s="116"/>
      <c r="O21" s="40">
        <f t="shared" si="5"/>
        <v>0</v>
      </c>
      <c r="P21" s="89"/>
      <c r="Q21" s="97">
        <f t="shared" si="6"/>
      </c>
    </row>
    <row r="22" spans="1:17" s="8" customFormat="1" ht="27" customHeight="1">
      <c r="A22" s="33">
        <f t="shared" si="7"/>
      </c>
      <c r="B22" s="32">
        <f t="shared" si="0"/>
      </c>
      <c r="C22" s="32">
        <f t="shared" si="3"/>
      </c>
      <c r="D22" s="32">
        <f t="shared" si="4"/>
      </c>
      <c r="E22" s="118"/>
      <c r="F22" s="84"/>
      <c r="G22" s="133">
        <f t="shared" si="1"/>
      </c>
      <c r="H22" s="134">
        <f t="shared" si="2"/>
      </c>
      <c r="I22" s="85"/>
      <c r="J22" s="115"/>
      <c r="K22" s="85"/>
      <c r="L22" s="115"/>
      <c r="M22" s="86"/>
      <c r="N22" s="116"/>
      <c r="O22" s="40">
        <f t="shared" si="5"/>
        <v>0</v>
      </c>
      <c r="P22" s="89"/>
      <c r="Q22" s="97">
        <f t="shared" si="6"/>
      </c>
    </row>
    <row r="23" spans="1:17" s="8" customFormat="1" ht="27" customHeight="1">
      <c r="A23" s="33">
        <f t="shared" si="7"/>
      </c>
      <c r="B23" s="32">
        <f t="shared" si="0"/>
      </c>
      <c r="C23" s="32">
        <f t="shared" si="3"/>
      </c>
      <c r="D23" s="32">
        <f t="shared" si="4"/>
      </c>
      <c r="E23" s="118"/>
      <c r="F23" s="84"/>
      <c r="G23" s="133">
        <f t="shared" si="1"/>
      </c>
      <c r="H23" s="134">
        <f t="shared" si="2"/>
      </c>
      <c r="I23" s="85"/>
      <c r="J23" s="115"/>
      <c r="K23" s="85"/>
      <c r="L23" s="115"/>
      <c r="M23" s="86"/>
      <c r="N23" s="116"/>
      <c r="O23" s="40">
        <f t="shared" si="5"/>
        <v>0</v>
      </c>
      <c r="P23" s="89"/>
      <c r="Q23" s="97">
        <f t="shared" si="6"/>
      </c>
    </row>
    <row r="24" spans="1:17" s="8" customFormat="1" ht="27" customHeight="1">
      <c r="A24" s="33">
        <f t="shared" si="7"/>
      </c>
      <c r="B24" s="32">
        <f t="shared" si="0"/>
      </c>
      <c r="C24" s="32">
        <f t="shared" si="3"/>
      </c>
      <c r="D24" s="32">
        <f t="shared" si="4"/>
      </c>
      <c r="E24" s="118"/>
      <c r="F24" s="84"/>
      <c r="G24" s="133">
        <f t="shared" si="1"/>
      </c>
      <c r="H24" s="134">
        <f t="shared" si="2"/>
      </c>
      <c r="I24" s="85"/>
      <c r="J24" s="115"/>
      <c r="K24" s="85"/>
      <c r="L24" s="115"/>
      <c r="M24" s="86"/>
      <c r="N24" s="116"/>
      <c r="O24" s="40">
        <f t="shared" si="5"/>
        <v>0</v>
      </c>
      <c r="P24" s="89"/>
      <c r="Q24" s="97">
        <f t="shared" si="6"/>
      </c>
    </row>
    <row r="25" spans="1:17" s="8" customFormat="1" ht="27" customHeight="1">
      <c r="A25" s="33">
        <f t="shared" si="7"/>
      </c>
      <c r="B25" s="32">
        <f t="shared" si="0"/>
      </c>
      <c r="C25" s="32">
        <f t="shared" si="3"/>
      </c>
      <c r="D25" s="32">
        <f t="shared" si="4"/>
      </c>
      <c r="E25" s="118"/>
      <c r="F25" s="84"/>
      <c r="G25" s="133">
        <f t="shared" si="1"/>
      </c>
      <c r="H25" s="134">
        <f t="shared" si="2"/>
      </c>
      <c r="I25" s="85"/>
      <c r="J25" s="115"/>
      <c r="K25" s="85"/>
      <c r="L25" s="115"/>
      <c r="M25" s="86"/>
      <c r="N25" s="116"/>
      <c r="O25" s="40">
        <f t="shared" si="5"/>
        <v>0</v>
      </c>
      <c r="P25" s="89"/>
      <c r="Q25" s="97">
        <f t="shared" si="6"/>
      </c>
    </row>
    <row r="26" spans="1:17" s="8" customFormat="1" ht="27" customHeight="1">
      <c r="A26" s="33">
        <f t="shared" si="7"/>
      </c>
      <c r="B26" s="32">
        <f t="shared" si="0"/>
      </c>
      <c r="C26" s="32">
        <f t="shared" si="3"/>
      </c>
      <c r="D26" s="32">
        <f t="shared" si="4"/>
      </c>
      <c r="E26" s="118"/>
      <c r="F26" s="84"/>
      <c r="G26" s="133">
        <f t="shared" si="1"/>
      </c>
      <c r="H26" s="134">
        <f t="shared" si="2"/>
      </c>
      <c r="I26" s="85"/>
      <c r="J26" s="115"/>
      <c r="K26" s="85"/>
      <c r="L26" s="115"/>
      <c r="M26" s="86"/>
      <c r="N26" s="116"/>
      <c r="O26" s="40">
        <f t="shared" si="5"/>
        <v>0</v>
      </c>
      <c r="P26" s="89"/>
      <c r="Q26" s="97">
        <f t="shared" si="6"/>
      </c>
    </row>
    <row r="27" spans="1:17" s="8" customFormat="1" ht="27" customHeight="1">
      <c r="A27" s="33">
        <f t="shared" si="7"/>
      </c>
      <c r="B27" s="32">
        <f t="shared" si="0"/>
      </c>
      <c r="C27" s="32">
        <f t="shared" si="3"/>
      </c>
      <c r="D27" s="32">
        <f t="shared" si="4"/>
      </c>
      <c r="E27" s="118"/>
      <c r="F27" s="84"/>
      <c r="G27" s="135">
        <f t="shared" si="1"/>
      </c>
      <c r="H27" s="136">
        <f t="shared" si="2"/>
      </c>
      <c r="I27" s="85"/>
      <c r="J27" s="115"/>
      <c r="K27" s="85"/>
      <c r="L27" s="115"/>
      <c r="M27" s="86"/>
      <c r="N27" s="116"/>
      <c r="O27" s="40">
        <f t="shared" si="5"/>
        <v>0</v>
      </c>
      <c r="P27" s="89"/>
      <c r="Q27" s="97">
        <f t="shared" si="6"/>
      </c>
    </row>
    <row r="28" spans="1:17" s="8" customFormat="1" ht="27" customHeight="1">
      <c r="A28" s="33">
        <f t="shared" si="7"/>
      </c>
      <c r="B28" s="32">
        <f t="shared" si="0"/>
      </c>
      <c r="C28" s="32">
        <f t="shared" si="3"/>
      </c>
      <c r="D28" s="32">
        <f t="shared" si="4"/>
      </c>
      <c r="E28" s="118"/>
      <c r="F28" s="84"/>
      <c r="G28" s="133">
        <f t="shared" si="1"/>
      </c>
      <c r="H28" s="134">
        <f t="shared" si="2"/>
      </c>
      <c r="I28" s="85"/>
      <c r="J28" s="115"/>
      <c r="K28" s="85"/>
      <c r="L28" s="115"/>
      <c r="M28" s="86"/>
      <c r="N28" s="116"/>
      <c r="O28" s="40">
        <f t="shared" si="5"/>
        <v>0</v>
      </c>
      <c r="P28" s="89"/>
      <c r="Q28" s="97">
        <f t="shared" si="6"/>
      </c>
    </row>
    <row r="29" spans="1:17" s="8" customFormat="1" ht="27" customHeight="1">
      <c r="A29" s="33">
        <f t="shared" si="7"/>
      </c>
      <c r="B29" s="32">
        <f t="shared" si="0"/>
      </c>
      <c r="C29" s="32">
        <f t="shared" si="3"/>
      </c>
      <c r="D29" s="32">
        <f t="shared" si="4"/>
      </c>
      <c r="E29" s="118"/>
      <c r="F29" s="84"/>
      <c r="G29" s="133">
        <f t="shared" si="1"/>
      </c>
      <c r="H29" s="134">
        <f t="shared" si="2"/>
      </c>
      <c r="I29" s="85"/>
      <c r="J29" s="115"/>
      <c r="K29" s="85"/>
      <c r="L29" s="115"/>
      <c r="M29" s="86"/>
      <c r="N29" s="116"/>
      <c r="O29" s="40">
        <f t="shared" si="5"/>
        <v>0</v>
      </c>
      <c r="P29" s="89"/>
      <c r="Q29" s="97">
        <f t="shared" si="6"/>
      </c>
    </row>
    <row r="30" spans="1:17" s="8" customFormat="1" ht="27" customHeight="1">
      <c r="A30" s="33">
        <f t="shared" si="7"/>
      </c>
      <c r="B30" s="32">
        <f t="shared" si="0"/>
      </c>
      <c r="C30" s="32">
        <f t="shared" si="3"/>
      </c>
      <c r="D30" s="32">
        <f t="shared" si="4"/>
      </c>
      <c r="E30" s="118"/>
      <c r="F30" s="84"/>
      <c r="G30" s="133">
        <f t="shared" si="1"/>
      </c>
      <c r="H30" s="134">
        <f t="shared" si="2"/>
      </c>
      <c r="I30" s="85"/>
      <c r="J30" s="115"/>
      <c r="K30" s="85"/>
      <c r="L30" s="115"/>
      <c r="M30" s="86"/>
      <c r="N30" s="116"/>
      <c r="O30" s="40">
        <f t="shared" si="5"/>
        <v>0</v>
      </c>
      <c r="P30" s="89"/>
      <c r="Q30" s="97">
        <f t="shared" si="6"/>
      </c>
    </row>
    <row r="31" spans="1:17" s="8" customFormat="1" ht="27" customHeight="1">
      <c r="A31" s="33">
        <f t="shared" si="7"/>
      </c>
      <c r="B31" s="32">
        <f t="shared" si="0"/>
      </c>
      <c r="C31" s="32">
        <f t="shared" si="3"/>
      </c>
      <c r="D31" s="32">
        <f t="shared" si="4"/>
      </c>
      <c r="E31" s="118"/>
      <c r="F31" s="84"/>
      <c r="G31" s="133">
        <f t="shared" si="1"/>
      </c>
      <c r="H31" s="134">
        <f t="shared" si="2"/>
      </c>
      <c r="I31" s="85"/>
      <c r="J31" s="115"/>
      <c r="K31" s="85"/>
      <c r="L31" s="115"/>
      <c r="M31" s="86"/>
      <c r="N31" s="116"/>
      <c r="O31" s="40">
        <f t="shared" si="5"/>
        <v>0</v>
      </c>
      <c r="P31" s="89"/>
      <c r="Q31" s="97">
        <f t="shared" si="6"/>
      </c>
    </row>
    <row r="32" spans="1:17" s="8" customFormat="1" ht="27" customHeight="1">
      <c r="A32" s="33">
        <f t="shared" si="7"/>
      </c>
      <c r="B32" s="32">
        <f t="shared" si="0"/>
      </c>
      <c r="C32" s="32">
        <f t="shared" si="3"/>
      </c>
      <c r="D32" s="32">
        <f t="shared" si="4"/>
      </c>
      <c r="E32" s="118"/>
      <c r="F32" s="84"/>
      <c r="G32" s="133">
        <f t="shared" si="1"/>
      </c>
      <c r="H32" s="134">
        <f t="shared" si="2"/>
      </c>
      <c r="I32" s="85"/>
      <c r="J32" s="115"/>
      <c r="K32" s="85"/>
      <c r="L32" s="115"/>
      <c r="M32" s="86"/>
      <c r="N32" s="116"/>
      <c r="O32" s="40">
        <f t="shared" si="5"/>
        <v>0</v>
      </c>
      <c r="P32" s="89"/>
      <c r="Q32" s="97">
        <f t="shared" si="6"/>
      </c>
    </row>
    <row r="33" spans="1:17" s="8" customFormat="1" ht="27" customHeight="1">
      <c r="A33" s="33">
        <f t="shared" si="7"/>
      </c>
      <c r="B33" s="32">
        <f t="shared" si="0"/>
      </c>
      <c r="C33" s="32">
        <f t="shared" si="3"/>
      </c>
      <c r="D33" s="32">
        <f t="shared" si="4"/>
      </c>
      <c r="E33" s="118"/>
      <c r="F33" s="84"/>
      <c r="G33" s="133">
        <f t="shared" si="1"/>
      </c>
      <c r="H33" s="134">
        <f t="shared" si="2"/>
      </c>
      <c r="I33" s="85"/>
      <c r="J33" s="115"/>
      <c r="K33" s="85"/>
      <c r="L33" s="115"/>
      <c r="M33" s="86"/>
      <c r="N33" s="116"/>
      <c r="O33" s="40">
        <f t="shared" si="5"/>
        <v>0</v>
      </c>
      <c r="P33" s="89"/>
      <c r="Q33" s="97">
        <f t="shared" si="6"/>
      </c>
    </row>
    <row r="34" spans="1:17" s="8" customFormat="1" ht="27" customHeight="1">
      <c r="A34" s="33">
        <f t="shared" si="7"/>
      </c>
      <c r="B34" s="32">
        <f t="shared" si="0"/>
      </c>
      <c r="C34" s="32">
        <f t="shared" si="3"/>
      </c>
      <c r="D34" s="32">
        <f t="shared" si="4"/>
      </c>
      <c r="E34" s="118"/>
      <c r="F34" s="84"/>
      <c r="G34" s="133">
        <f t="shared" si="1"/>
      </c>
      <c r="H34" s="134">
        <f t="shared" si="2"/>
      </c>
      <c r="I34" s="85"/>
      <c r="J34" s="115"/>
      <c r="K34" s="85"/>
      <c r="L34" s="115"/>
      <c r="M34" s="86"/>
      <c r="N34" s="116"/>
      <c r="O34" s="40">
        <f t="shared" si="5"/>
        <v>0</v>
      </c>
      <c r="P34" s="89"/>
      <c r="Q34" s="97">
        <f t="shared" si="6"/>
      </c>
    </row>
    <row r="35" spans="1:17" s="8" customFormat="1" ht="27" customHeight="1">
      <c r="A35" s="33">
        <f t="shared" si="7"/>
      </c>
      <c r="B35" s="32">
        <f t="shared" si="0"/>
      </c>
      <c r="C35" s="32">
        <f t="shared" si="3"/>
      </c>
      <c r="D35" s="32">
        <f t="shared" si="4"/>
      </c>
      <c r="E35" s="118"/>
      <c r="F35" s="84"/>
      <c r="G35" s="133">
        <f t="shared" si="1"/>
      </c>
      <c r="H35" s="134">
        <f t="shared" si="2"/>
      </c>
      <c r="I35" s="85"/>
      <c r="J35" s="115"/>
      <c r="K35" s="85"/>
      <c r="L35" s="115"/>
      <c r="M35" s="86"/>
      <c r="N35" s="116"/>
      <c r="O35" s="40">
        <f t="shared" si="5"/>
        <v>0</v>
      </c>
      <c r="P35" s="89"/>
      <c r="Q35" s="97">
        <f t="shared" si="6"/>
      </c>
    </row>
    <row r="36" spans="1:17" s="8" customFormat="1" ht="27" customHeight="1">
      <c r="A36" s="33">
        <f t="shared" si="7"/>
      </c>
      <c r="B36" s="32">
        <f t="shared" si="0"/>
      </c>
      <c r="C36" s="32">
        <f t="shared" si="3"/>
      </c>
      <c r="D36" s="32">
        <f t="shared" si="4"/>
      </c>
      <c r="E36" s="118"/>
      <c r="F36" s="84"/>
      <c r="G36" s="133">
        <f t="shared" si="1"/>
      </c>
      <c r="H36" s="134">
        <f t="shared" si="2"/>
      </c>
      <c r="I36" s="85"/>
      <c r="J36" s="115"/>
      <c r="K36" s="85"/>
      <c r="L36" s="115"/>
      <c r="M36" s="86"/>
      <c r="N36" s="116"/>
      <c r="O36" s="40">
        <f t="shared" si="5"/>
        <v>0</v>
      </c>
      <c r="P36" s="89"/>
      <c r="Q36" s="97">
        <f t="shared" si="6"/>
      </c>
    </row>
    <row r="37" spans="1:17" s="8" customFormat="1" ht="27" customHeight="1">
      <c r="A37" s="33">
        <f t="shared" si="7"/>
      </c>
      <c r="B37" s="32">
        <f t="shared" si="0"/>
      </c>
      <c r="C37" s="32">
        <f t="shared" si="3"/>
      </c>
      <c r="D37" s="32">
        <f t="shared" si="4"/>
      </c>
      <c r="E37" s="118"/>
      <c r="F37" s="84"/>
      <c r="G37" s="133">
        <f t="shared" si="1"/>
      </c>
      <c r="H37" s="134">
        <f t="shared" si="2"/>
      </c>
      <c r="I37" s="85"/>
      <c r="J37" s="115"/>
      <c r="K37" s="85"/>
      <c r="L37" s="115"/>
      <c r="M37" s="86"/>
      <c r="N37" s="116"/>
      <c r="O37" s="40">
        <f t="shared" si="5"/>
        <v>0</v>
      </c>
      <c r="P37" s="89"/>
      <c r="Q37" s="97">
        <f t="shared" si="6"/>
      </c>
    </row>
    <row r="38" spans="1:17" s="8" customFormat="1" ht="27" customHeight="1">
      <c r="A38" s="33">
        <f t="shared" si="7"/>
      </c>
      <c r="B38" s="32">
        <f t="shared" si="0"/>
      </c>
      <c r="C38" s="32">
        <f t="shared" si="3"/>
      </c>
      <c r="D38" s="32">
        <f t="shared" si="4"/>
      </c>
      <c r="E38" s="118"/>
      <c r="F38" s="84"/>
      <c r="G38" s="133">
        <f t="shared" si="1"/>
      </c>
      <c r="H38" s="134">
        <f t="shared" si="2"/>
      </c>
      <c r="I38" s="85"/>
      <c r="J38" s="115"/>
      <c r="K38" s="85"/>
      <c r="L38" s="115"/>
      <c r="M38" s="86"/>
      <c r="N38" s="116"/>
      <c r="O38" s="40">
        <f t="shared" si="5"/>
        <v>0</v>
      </c>
      <c r="P38" s="89"/>
      <c r="Q38" s="97">
        <f t="shared" si="6"/>
      </c>
    </row>
    <row r="39" spans="1:17" s="8" customFormat="1" ht="27" customHeight="1">
      <c r="A39" s="33">
        <f t="shared" si="7"/>
      </c>
      <c r="B39" s="32">
        <f t="shared" si="0"/>
      </c>
      <c r="C39" s="32">
        <f t="shared" si="3"/>
      </c>
      <c r="D39" s="32">
        <f t="shared" si="4"/>
      </c>
      <c r="E39" s="118"/>
      <c r="F39" s="84"/>
      <c r="G39" s="133">
        <f t="shared" si="1"/>
      </c>
      <c r="H39" s="134">
        <f t="shared" si="2"/>
      </c>
      <c r="I39" s="85"/>
      <c r="J39" s="115"/>
      <c r="K39" s="85"/>
      <c r="L39" s="115"/>
      <c r="M39" s="86"/>
      <c r="N39" s="116"/>
      <c r="O39" s="40">
        <f t="shared" si="5"/>
        <v>0</v>
      </c>
      <c r="P39" s="89"/>
      <c r="Q39" s="97">
        <f t="shared" si="6"/>
      </c>
    </row>
    <row r="40" spans="1:17" s="8" customFormat="1" ht="27" customHeight="1">
      <c r="A40" s="33">
        <f t="shared" si="7"/>
      </c>
      <c r="B40" s="32">
        <f t="shared" si="0"/>
      </c>
      <c r="C40" s="32">
        <f t="shared" si="3"/>
      </c>
      <c r="D40" s="32">
        <f t="shared" si="4"/>
      </c>
      <c r="E40" s="118"/>
      <c r="F40" s="84"/>
      <c r="G40" s="133">
        <f t="shared" si="1"/>
      </c>
      <c r="H40" s="134">
        <f t="shared" si="2"/>
      </c>
      <c r="I40" s="85"/>
      <c r="J40" s="115"/>
      <c r="K40" s="85"/>
      <c r="L40" s="115"/>
      <c r="M40" s="86"/>
      <c r="N40" s="116"/>
      <c r="O40" s="40">
        <f t="shared" si="5"/>
        <v>0</v>
      </c>
      <c r="P40" s="89"/>
      <c r="Q40" s="97">
        <f t="shared" si="6"/>
      </c>
    </row>
    <row r="41" spans="1:17" s="8" customFormat="1" ht="27" customHeight="1">
      <c r="A41" s="33">
        <f t="shared" si="7"/>
      </c>
      <c r="B41" s="32">
        <f t="shared" si="0"/>
      </c>
      <c r="C41" s="32">
        <f t="shared" si="3"/>
      </c>
      <c r="D41" s="32">
        <f t="shared" si="4"/>
      </c>
      <c r="E41" s="118"/>
      <c r="F41" s="84"/>
      <c r="G41" s="133">
        <f t="shared" si="1"/>
      </c>
      <c r="H41" s="134">
        <f t="shared" si="2"/>
      </c>
      <c r="I41" s="85"/>
      <c r="J41" s="115"/>
      <c r="K41" s="85"/>
      <c r="L41" s="115"/>
      <c r="M41" s="86"/>
      <c r="N41" s="116"/>
      <c r="O41" s="40">
        <f t="shared" si="5"/>
        <v>0</v>
      </c>
      <c r="P41" s="89"/>
      <c r="Q41" s="97">
        <f t="shared" si="6"/>
      </c>
    </row>
    <row r="42" spans="1:17" s="8" customFormat="1" ht="27" customHeight="1">
      <c r="A42" s="33">
        <f t="shared" si="7"/>
      </c>
      <c r="B42" s="32">
        <f t="shared" si="0"/>
      </c>
      <c r="C42" s="32">
        <f t="shared" si="3"/>
      </c>
      <c r="D42" s="32">
        <f t="shared" si="4"/>
      </c>
      <c r="E42" s="118"/>
      <c r="F42" s="84"/>
      <c r="G42" s="133">
        <f t="shared" si="1"/>
      </c>
      <c r="H42" s="134">
        <f t="shared" si="2"/>
      </c>
      <c r="I42" s="85"/>
      <c r="J42" s="115"/>
      <c r="K42" s="85"/>
      <c r="L42" s="115"/>
      <c r="M42" s="86"/>
      <c r="N42" s="116"/>
      <c r="O42" s="40">
        <f t="shared" si="5"/>
        <v>0</v>
      </c>
      <c r="P42" s="89"/>
      <c r="Q42" s="97">
        <f t="shared" si="6"/>
      </c>
    </row>
    <row r="43" spans="1:17" s="8" customFormat="1" ht="27" customHeight="1">
      <c r="A43" s="33">
        <f t="shared" si="7"/>
      </c>
      <c r="B43" s="32">
        <f t="shared" si="0"/>
      </c>
      <c r="C43" s="32">
        <f t="shared" si="3"/>
      </c>
      <c r="D43" s="32">
        <f t="shared" si="4"/>
      </c>
      <c r="E43" s="118"/>
      <c r="F43" s="84"/>
      <c r="G43" s="133">
        <f t="shared" si="1"/>
      </c>
      <c r="H43" s="134">
        <f t="shared" si="2"/>
      </c>
      <c r="I43" s="85"/>
      <c r="J43" s="115"/>
      <c r="K43" s="85"/>
      <c r="L43" s="115"/>
      <c r="M43" s="86"/>
      <c r="N43" s="116"/>
      <c r="O43" s="40">
        <f t="shared" si="5"/>
        <v>0</v>
      </c>
      <c r="P43" s="89"/>
      <c r="Q43" s="97">
        <f t="shared" si="6"/>
      </c>
    </row>
    <row r="44" spans="1:17" s="8" customFormat="1" ht="27" customHeight="1">
      <c r="A44" s="33">
        <f t="shared" si="7"/>
      </c>
      <c r="B44" s="32">
        <f t="shared" si="0"/>
      </c>
      <c r="C44" s="32">
        <f t="shared" si="3"/>
      </c>
      <c r="D44" s="32">
        <f t="shared" si="4"/>
      </c>
      <c r="E44" s="118"/>
      <c r="F44" s="84"/>
      <c r="G44" s="133">
        <f t="shared" si="1"/>
      </c>
      <c r="H44" s="134">
        <f t="shared" si="2"/>
      </c>
      <c r="I44" s="85"/>
      <c r="J44" s="115"/>
      <c r="K44" s="85"/>
      <c r="L44" s="115"/>
      <c r="M44" s="86"/>
      <c r="N44" s="116"/>
      <c r="O44" s="40">
        <f t="shared" si="5"/>
        <v>0</v>
      </c>
      <c r="P44" s="89"/>
      <c r="Q44" s="97">
        <f t="shared" si="6"/>
      </c>
    </row>
    <row r="45" spans="1:17" s="8" customFormat="1" ht="27" customHeight="1">
      <c r="A45" s="33">
        <f t="shared" si="7"/>
      </c>
      <c r="B45" s="32">
        <f t="shared" si="0"/>
      </c>
      <c r="C45" s="32">
        <f t="shared" si="3"/>
      </c>
      <c r="D45" s="32">
        <f t="shared" si="4"/>
      </c>
      <c r="E45" s="118"/>
      <c r="F45" s="84"/>
      <c r="G45" s="133">
        <f t="shared" si="1"/>
      </c>
      <c r="H45" s="134">
        <f t="shared" si="2"/>
      </c>
      <c r="I45" s="85"/>
      <c r="J45" s="115"/>
      <c r="K45" s="85"/>
      <c r="L45" s="115"/>
      <c r="M45" s="86"/>
      <c r="N45" s="116"/>
      <c r="O45" s="40">
        <f t="shared" si="5"/>
        <v>0</v>
      </c>
      <c r="P45" s="89"/>
      <c r="Q45" s="97">
        <f t="shared" si="6"/>
      </c>
    </row>
    <row r="46" spans="1:17" s="8" customFormat="1" ht="27" customHeight="1">
      <c r="A46" s="33">
        <f t="shared" si="7"/>
      </c>
      <c r="B46" s="32">
        <f t="shared" si="0"/>
      </c>
      <c r="C46" s="32">
        <f t="shared" si="3"/>
      </c>
      <c r="D46" s="32">
        <f t="shared" si="4"/>
      </c>
      <c r="E46" s="118"/>
      <c r="F46" s="84"/>
      <c r="G46" s="133">
        <f t="shared" si="1"/>
      </c>
      <c r="H46" s="134">
        <f t="shared" si="2"/>
      </c>
      <c r="I46" s="85"/>
      <c r="J46" s="115"/>
      <c r="K46" s="85"/>
      <c r="L46" s="115"/>
      <c r="M46" s="86"/>
      <c r="N46" s="116"/>
      <c r="O46" s="40">
        <f t="shared" si="5"/>
        <v>0</v>
      </c>
      <c r="P46" s="89"/>
      <c r="Q46" s="97">
        <f t="shared" si="6"/>
      </c>
    </row>
    <row r="47" spans="1:17" s="8" customFormat="1" ht="27" customHeight="1">
      <c r="A47" s="33">
        <f t="shared" si="7"/>
      </c>
      <c r="B47" s="32">
        <f t="shared" si="0"/>
      </c>
      <c r="C47" s="32">
        <f t="shared" si="3"/>
      </c>
      <c r="D47" s="32">
        <f t="shared" si="4"/>
      </c>
      <c r="E47" s="118"/>
      <c r="F47" s="84"/>
      <c r="G47" s="133">
        <f t="shared" si="1"/>
      </c>
      <c r="H47" s="134">
        <f t="shared" si="2"/>
      </c>
      <c r="I47" s="85"/>
      <c r="J47" s="115"/>
      <c r="K47" s="85"/>
      <c r="L47" s="115"/>
      <c r="M47" s="86"/>
      <c r="N47" s="116"/>
      <c r="O47" s="40">
        <f t="shared" si="5"/>
        <v>0</v>
      </c>
      <c r="P47" s="89"/>
      <c r="Q47" s="97">
        <f t="shared" si="6"/>
      </c>
    </row>
    <row r="48" spans="1:17" s="8" customFormat="1" ht="27" customHeight="1">
      <c r="A48" s="33">
        <f t="shared" si="7"/>
      </c>
      <c r="B48" s="32">
        <f t="shared" si="0"/>
      </c>
      <c r="C48" s="32">
        <f t="shared" si="3"/>
      </c>
      <c r="D48" s="32">
        <f t="shared" si="4"/>
      </c>
      <c r="E48" s="118"/>
      <c r="F48" s="84"/>
      <c r="G48" s="133">
        <f t="shared" si="1"/>
      </c>
      <c r="H48" s="134">
        <f t="shared" si="2"/>
      </c>
      <c r="I48" s="85"/>
      <c r="J48" s="115"/>
      <c r="K48" s="85"/>
      <c r="L48" s="115"/>
      <c r="M48" s="86"/>
      <c r="N48" s="116"/>
      <c r="O48" s="40">
        <f t="shared" si="5"/>
        <v>0</v>
      </c>
      <c r="P48" s="89"/>
      <c r="Q48" s="97">
        <f t="shared" si="6"/>
      </c>
    </row>
    <row r="49" spans="1:17" s="8" customFormat="1" ht="27" customHeight="1">
      <c r="A49" s="33">
        <f t="shared" si="7"/>
      </c>
      <c r="B49" s="32">
        <f t="shared" si="0"/>
      </c>
      <c r="C49" s="32">
        <f t="shared" si="3"/>
      </c>
      <c r="D49" s="32">
        <f t="shared" si="4"/>
      </c>
      <c r="E49" s="118"/>
      <c r="F49" s="84"/>
      <c r="G49" s="133">
        <f t="shared" si="1"/>
      </c>
      <c r="H49" s="134">
        <f t="shared" si="2"/>
      </c>
      <c r="I49" s="85"/>
      <c r="J49" s="115"/>
      <c r="K49" s="85"/>
      <c r="L49" s="115"/>
      <c r="M49" s="86"/>
      <c r="N49" s="116"/>
      <c r="O49" s="40">
        <f t="shared" si="5"/>
        <v>0</v>
      </c>
      <c r="P49" s="89"/>
      <c r="Q49" s="97">
        <f t="shared" si="6"/>
      </c>
    </row>
    <row r="50" spans="1:17" s="8" customFormat="1" ht="27" customHeight="1">
      <c r="A50" s="33">
        <f t="shared" si="7"/>
      </c>
      <c r="B50" s="32">
        <f t="shared" si="0"/>
      </c>
      <c r="C50" s="32">
        <f t="shared" si="3"/>
      </c>
      <c r="D50" s="32">
        <f t="shared" si="4"/>
      </c>
      <c r="E50" s="118"/>
      <c r="F50" s="84"/>
      <c r="G50" s="133">
        <f t="shared" si="1"/>
      </c>
      <c r="H50" s="134">
        <f t="shared" si="2"/>
      </c>
      <c r="I50" s="85"/>
      <c r="J50" s="115"/>
      <c r="K50" s="85"/>
      <c r="L50" s="115"/>
      <c r="M50" s="86"/>
      <c r="N50" s="116"/>
      <c r="O50" s="40">
        <f t="shared" si="5"/>
        <v>0</v>
      </c>
      <c r="P50" s="89"/>
      <c r="Q50" s="97">
        <f t="shared" si="6"/>
      </c>
    </row>
    <row r="51" spans="1:17" s="8" customFormat="1" ht="27" customHeight="1">
      <c r="A51" s="33">
        <f t="shared" si="7"/>
      </c>
      <c r="B51" s="32">
        <f t="shared" si="0"/>
      </c>
      <c r="C51" s="32">
        <f t="shared" si="3"/>
      </c>
      <c r="D51" s="32">
        <f t="shared" si="4"/>
      </c>
      <c r="E51" s="118"/>
      <c r="F51" s="84"/>
      <c r="G51" s="133">
        <f t="shared" si="1"/>
      </c>
      <c r="H51" s="134">
        <f t="shared" si="2"/>
      </c>
      <c r="I51" s="85"/>
      <c r="J51" s="115"/>
      <c r="K51" s="85"/>
      <c r="L51" s="115"/>
      <c r="M51" s="86"/>
      <c r="N51" s="116"/>
      <c r="O51" s="40">
        <f t="shared" si="5"/>
        <v>0</v>
      </c>
      <c r="P51" s="89"/>
      <c r="Q51" s="97">
        <f t="shared" si="6"/>
      </c>
    </row>
    <row r="52" spans="1:17" s="8" customFormat="1" ht="27" customHeight="1">
      <c r="A52" s="33">
        <f t="shared" si="7"/>
      </c>
      <c r="B52" s="32">
        <f t="shared" si="0"/>
      </c>
      <c r="C52" s="32">
        <f t="shared" si="3"/>
      </c>
      <c r="D52" s="32">
        <f t="shared" si="4"/>
      </c>
      <c r="E52" s="118"/>
      <c r="F52" s="84"/>
      <c r="G52" s="133">
        <f t="shared" si="1"/>
      </c>
      <c r="H52" s="134">
        <f t="shared" si="2"/>
      </c>
      <c r="I52" s="85"/>
      <c r="J52" s="115"/>
      <c r="K52" s="85"/>
      <c r="L52" s="115"/>
      <c r="M52" s="86"/>
      <c r="N52" s="116"/>
      <c r="O52" s="40">
        <f t="shared" si="5"/>
        <v>0</v>
      </c>
      <c r="P52" s="89"/>
      <c r="Q52" s="97">
        <f t="shared" si="6"/>
      </c>
    </row>
    <row r="53" spans="1:17" s="8" customFormat="1" ht="21" customHeight="1">
      <c r="A53" s="20"/>
      <c r="B53" s="20"/>
      <c r="C53" s="20"/>
      <c r="D53" s="20"/>
      <c r="E53" s="18"/>
      <c r="F53" s="18"/>
      <c r="G53" s="18"/>
      <c r="H53" s="77">
        <f>COUNTIF(女子件数,"&gt;-")</f>
        <v>0</v>
      </c>
      <c r="I53" s="9"/>
      <c r="J53" s="20"/>
      <c r="K53" s="9"/>
      <c r="L53" s="20"/>
      <c r="M53" s="20"/>
      <c r="N53" s="92" t="s">
        <v>6</v>
      </c>
      <c r="O53" s="91">
        <f>SUM(O3:O52)</f>
        <v>0</v>
      </c>
      <c r="P53" s="96"/>
      <c r="Q53" s="91">
        <f>SUM(Q3:Q52)</f>
        <v>0</v>
      </c>
    </row>
  </sheetData>
  <sheetProtection password="CF4F" sheet="1" objects="1" scenarios="1"/>
  <mergeCells count="2">
    <mergeCell ref="L1:M1"/>
    <mergeCell ref="S2:Y6"/>
  </mergeCells>
  <conditionalFormatting sqref="O3:O52">
    <cfRule type="cellIs" priority="1" dxfId="2" operator="greaterThan" stopIfTrue="1">
      <formula>3</formula>
    </cfRule>
  </conditionalFormatting>
  <dataValidations count="9">
    <dataValidation allowBlank="1" showInputMessage="1" showErrorMessage="1" promptTitle="入力しちゃダメー！" prompt="自動で計算しますので入力しないで下さい。" sqref="K53 I53 O3:O53 P53 Q3:Q53"/>
    <dataValidation allowBlank="1" showInputMessage="1" showErrorMessage="1" promptTitle="フリガナの編集も忘れずに！" prompt="フリガナの編集はフリガナにマウスを合わせてクリックすれば編集可能です。&#10;間違えて記入していると間違えたままアナウンスされます。" imeMode="hiragana" sqref="E3:E52"/>
    <dataValidation operator="greaterThan" allowBlank="1" showInputMessage="1" showErrorMessage="1" promptTitle="生年月日を西暦で入力" prompt="年/月/日の間は「/」で区切ってください。&#10;" errorTitle="生年月日が対象範囲外です。" error="生年月日をもう一度確認してください。" imeMode="halfAlpha" sqref="F3:F52"/>
    <dataValidation type="time" allowBlank="1" showInputMessage="1" showErrorMessage="1" promptTitle="エントリータイム（第1申込種目）" prompt="組分けはエントリータイムでします。初心者は「空白」で良い。有力選手は必ず記入してください。&#10;（記入の仕方）&#10;1:34.57　（1分34秒57の場合）&#10;0:45.21　（45秒21の場合）&#10;以上のように必ず「△：△△．△○」と入力。&#10;△は必ず入力。○は省略できる。" errorTitle="正しくありません" error="入力の仕方が違うか、不自然なタイムが入力されました。やり直してください。" imeMode="halfAlpha" sqref="L3:L52 J3:J52">
      <formula1>0.00011574074074074075</formula1>
      <formula2>0.005555555555555556</formula2>
    </dataValidation>
    <dataValidation type="time" allowBlank="1" showInputMessage="1" showErrorMessage="1" promptTitle="エントリータイム（第2申込種目)" prompt="組分けはエントリータイムでします。初心者は「空白」で良い。有力選手は必ず記入してください。&#10;（記入の仕方）&#10;1:34.57　（1分34秒57の場合）&#10;0:45.21　（45秒21の場合）&#10;以上のように必ず「△：△△．△○」と入力。&#10;△は必ず入力。○は省略できる。" errorTitle="正しくありません" error="入力の仕方が違うか、不自然なタイムが入力されました。やり直してください。" imeMode="halfAlpha" sqref="N3:N52">
      <formula1>0.00011574074074074075</formula1>
      <formula2>0.005555555555555556</formula2>
    </dataValidation>
    <dataValidation allowBlank="1" showInputMessage="1" showErrorMessage="1" promptTitle="自動で表示されます。" prompt="生年月日を入力してください。" sqref="G3:H52"/>
    <dataValidation type="list" allowBlank="1" showInputMessage="1" showErrorMessage="1" promptTitle="申し込み種目" prompt="申込種目をリストから選択してください。" sqref="M3:M52 K3:K52 I3:I52">
      <formula1>種目名</formula1>
    </dataValidation>
    <dataValidation allowBlank="1" showInputMessage="1" showErrorMessage="1" promptTitle="年齢起算日" prompt="年齢起算日を入力して下さい。" sqref="F1"/>
    <dataValidation type="list" allowBlank="1" showInputMessage="1" showErrorMessage="1" promptTitle="泳力検定区分" prompt="ﾆﾁﾚｲﾁｬﾚﾝｼﾞ泳力検定を受ける方は「検定」を選択表示してください。" sqref="P3:P52">
      <formula1>参加区分</formula1>
    </dataValidation>
  </dataValidations>
  <printOptions/>
  <pageMargins left="0.7874015748031497" right="0.7874015748031497" top="1.3779527559055118" bottom="0.984251968503937" header="0.5118110236220472" footer="0.5118110236220472"/>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R32"/>
  <sheetViews>
    <sheetView showGridLines="0" zoomScale="115" zoomScaleNormal="115" zoomScalePageLayoutView="0" workbookViewId="0" topLeftCell="C1">
      <selection activeCell="U12" sqref="U12"/>
    </sheetView>
  </sheetViews>
  <sheetFormatPr defaultColWidth="9.00390625" defaultRowHeight="13.5"/>
  <cols>
    <col min="1" max="1" width="3.50390625" style="174" bestFit="1" customWidth="1"/>
    <col min="2" max="2" width="10.00390625" style="174" bestFit="1" customWidth="1"/>
    <col min="3" max="3" width="4.00390625" style="180" customWidth="1"/>
    <col min="4" max="4" width="6.75390625" style="174" customWidth="1"/>
    <col min="5" max="5" width="8.00390625" style="174" customWidth="1"/>
    <col min="6" max="6" width="6.75390625" style="174" customWidth="1"/>
    <col min="7" max="7" width="7.375" style="174" customWidth="1"/>
    <col min="8" max="8" width="15.375" style="174" customWidth="1"/>
    <col min="9" max="9" width="9.125" style="185" bestFit="1" customWidth="1"/>
    <col min="10" max="10" width="4.625" style="174" customWidth="1"/>
    <col min="11" max="14" width="13.875" style="174" customWidth="1"/>
    <col min="15" max="15" width="4.125" style="174" hidden="1" customWidth="1"/>
    <col min="16" max="16" width="6.625" style="174" hidden="1" customWidth="1"/>
    <col min="17" max="17" width="2.00390625" style="174" hidden="1" customWidth="1"/>
    <col min="18" max="18" width="7.50390625" style="174" hidden="1" customWidth="1"/>
    <col min="19" max="56" width="4.625" style="174" customWidth="1"/>
    <col min="57" max="16384" width="9.00390625" style="174" customWidth="1"/>
  </cols>
  <sheetData>
    <row r="1" spans="1:18" s="158" customFormat="1" ht="33" customHeight="1" thickBot="1">
      <c r="A1" s="148" t="s">
        <v>7</v>
      </c>
      <c r="B1" s="149" t="s">
        <v>8</v>
      </c>
      <c r="C1" s="149" t="s">
        <v>58</v>
      </c>
      <c r="D1" s="149" t="s">
        <v>55</v>
      </c>
      <c r="E1" s="150" t="s">
        <v>76</v>
      </c>
      <c r="F1" s="151" t="s">
        <v>118</v>
      </c>
      <c r="G1" s="149" t="s">
        <v>54</v>
      </c>
      <c r="H1" s="152" t="s">
        <v>34</v>
      </c>
      <c r="I1" s="153" t="s">
        <v>57</v>
      </c>
      <c r="J1" s="154" t="s">
        <v>6</v>
      </c>
      <c r="K1" s="155" t="s">
        <v>62</v>
      </c>
      <c r="L1" s="155" t="s">
        <v>63</v>
      </c>
      <c r="M1" s="155" t="s">
        <v>64</v>
      </c>
      <c r="N1" s="155" t="s">
        <v>65</v>
      </c>
      <c r="O1" s="155" t="s">
        <v>74</v>
      </c>
      <c r="P1" s="155" t="s">
        <v>75</v>
      </c>
      <c r="Q1" s="156" t="s">
        <v>122</v>
      </c>
      <c r="R1" s="157" t="s">
        <v>126</v>
      </c>
    </row>
    <row r="2" spans="1:18" s="169" customFormat="1" ht="23.25" customHeight="1" thickBot="1">
      <c r="A2" s="159">
        <f>IF(D2="","",1)</f>
      </c>
      <c r="B2" s="119">
        <f aca="true" t="shared" si="0" ref="B2:B31">IF(D2&lt;&gt;"",所属,"")</f>
      </c>
      <c r="C2" s="160"/>
      <c r="D2" s="161">
        <f aca="true" t="shared" si="1" ref="D2:D31">IF(H2="","",(VLOOKUP(H2,リレー区分B,2)))</f>
      </c>
      <c r="E2" s="161">
        <f aca="true" t="shared" si="2" ref="E2:E31">IF(F2="","",(VLOOKUP(F2,リレー2,2)))</f>
      </c>
      <c r="F2" s="162"/>
      <c r="G2" s="163">
        <f>IF(H2="","",(VLOOKUP(H2,リレー区分B,3)))</f>
      </c>
      <c r="H2" s="162"/>
      <c r="I2" s="120"/>
      <c r="J2" s="164">
        <f>COUNTA(H2)</f>
        <v>0</v>
      </c>
      <c r="K2" s="117"/>
      <c r="L2" s="117"/>
      <c r="M2" s="117"/>
      <c r="N2" s="117"/>
      <c r="O2" s="165"/>
      <c r="P2" s="166"/>
      <c r="Q2" s="167"/>
      <c r="R2" s="168">
        <f>IF(Q2="検定",J2,"")</f>
      </c>
    </row>
    <row r="3" spans="1:18" s="169" customFormat="1" ht="23.25" customHeight="1" thickBot="1">
      <c r="A3" s="159">
        <f>IF(D3="","",A2+1)</f>
      </c>
      <c r="B3" s="119">
        <f t="shared" si="0"/>
      </c>
      <c r="C3" s="170"/>
      <c r="D3" s="171">
        <f t="shared" si="1"/>
      </c>
      <c r="E3" s="161">
        <f t="shared" si="2"/>
      </c>
      <c r="F3" s="162"/>
      <c r="G3" s="163">
        <f aca="true" t="shared" si="3" ref="G3:G31">IF(H3="","",(VLOOKUP(H3,リレー区分B,3)))</f>
      </c>
      <c r="H3" s="162"/>
      <c r="I3" s="121"/>
      <c r="J3" s="164">
        <f aca="true" t="shared" si="4" ref="J3:J31">COUNTA(H3)</f>
        <v>0</v>
      </c>
      <c r="K3" s="117"/>
      <c r="L3" s="117"/>
      <c r="M3" s="117"/>
      <c r="N3" s="117"/>
      <c r="O3" s="172"/>
      <c r="P3" s="173"/>
      <c r="Q3" s="167"/>
      <c r="R3" s="168">
        <f aca="true" t="shared" si="5" ref="R3:R31">IF(Q3="検定",J3,"")</f>
      </c>
    </row>
    <row r="4" spans="1:18" ht="23.25" customHeight="1" thickBot="1">
      <c r="A4" s="159">
        <f aca="true" t="shared" si="6" ref="A4:A31">IF(D4="","",A3+1)</f>
      </c>
      <c r="B4" s="119">
        <f t="shared" si="0"/>
      </c>
      <c r="C4" s="170"/>
      <c r="D4" s="171">
        <f t="shared" si="1"/>
      </c>
      <c r="E4" s="161">
        <f t="shared" si="2"/>
      </c>
      <c r="F4" s="162"/>
      <c r="G4" s="163">
        <f t="shared" si="3"/>
      </c>
      <c r="H4" s="162"/>
      <c r="I4" s="121"/>
      <c r="J4" s="164">
        <f t="shared" si="4"/>
        <v>0</v>
      </c>
      <c r="K4" s="117"/>
      <c r="L4" s="117"/>
      <c r="M4" s="117"/>
      <c r="N4" s="117"/>
      <c r="O4" s="172"/>
      <c r="P4" s="173"/>
      <c r="Q4" s="167"/>
      <c r="R4" s="168">
        <f t="shared" si="5"/>
      </c>
    </row>
    <row r="5" spans="1:18" ht="23.25" customHeight="1" thickBot="1">
      <c r="A5" s="159">
        <f t="shared" si="6"/>
      </c>
      <c r="B5" s="119">
        <f t="shared" si="0"/>
      </c>
      <c r="C5" s="170"/>
      <c r="D5" s="171">
        <f t="shared" si="1"/>
      </c>
      <c r="E5" s="161">
        <f t="shared" si="2"/>
      </c>
      <c r="F5" s="162"/>
      <c r="G5" s="163">
        <f t="shared" si="3"/>
      </c>
      <c r="H5" s="162"/>
      <c r="I5" s="121"/>
      <c r="J5" s="164">
        <f t="shared" si="4"/>
        <v>0</v>
      </c>
      <c r="K5" s="117"/>
      <c r="L5" s="117"/>
      <c r="M5" s="117"/>
      <c r="N5" s="117"/>
      <c r="O5" s="172"/>
      <c r="P5" s="173"/>
      <c r="Q5" s="167"/>
      <c r="R5" s="168">
        <f t="shared" si="5"/>
      </c>
    </row>
    <row r="6" spans="1:18" ht="23.25" customHeight="1" thickBot="1">
      <c r="A6" s="159">
        <f t="shared" si="6"/>
      </c>
      <c r="B6" s="119">
        <f t="shared" si="0"/>
      </c>
      <c r="C6" s="170"/>
      <c r="D6" s="171">
        <f t="shared" si="1"/>
      </c>
      <c r="E6" s="161">
        <f t="shared" si="2"/>
      </c>
      <c r="F6" s="162"/>
      <c r="G6" s="163">
        <f t="shared" si="3"/>
      </c>
      <c r="H6" s="162"/>
      <c r="I6" s="121"/>
      <c r="J6" s="164">
        <f t="shared" si="4"/>
        <v>0</v>
      </c>
      <c r="K6" s="117"/>
      <c r="L6" s="117"/>
      <c r="M6" s="117"/>
      <c r="N6" s="117"/>
      <c r="O6" s="172"/>
      <c r="P6" s="173"/>
      <c r="Q6" s="167"/>
      <c r="R6" s="168">
        <f t="shared" si="5"/>
      </c>
    </row>
    <row r="7" spans="1:18" s="169" customFormat="1" ht="23.25" customHeight="1" thickBot="1">
      <c r="A7" s="159">
        <f t="shared" si="6"/>
      </c>
      <c r="B7" s="119">
        <f t="shared" si="0"/>
      </c>
      <c r="C7" s="170"/>
      <c r="D7" s="171">
        <f t="shared" si="1"/>
      </c>
      <c r="E7" s="161">
        <f t="shared" si="2"/>
      </c>
      <c r="F7" s="162"/>
      <c r="G7" s="163">
        <f t="shared" si="3"/>
      </c>
      <c r="H7" s="162"/>
      <c r="I7" s="121"/>
      <c r="J7" s="164">
        <f t="shared" si="4"/>
        <v>0</v>
      </c>
      <c r="K7" s="117"/>
      <c r="L7" s="117"/>
      <c r="M7" s="117"/>
      <c r="N7" s="117"/>
      <c r="O7" s="172"/>
      <c r="P7" s="173"/>
      <c r="Q7" s="167"/>
      <c r="R7" s="168">
        <f t="shared" si="5"/>
      </c>
    </row>
    <row r="8" spans="1:18" s="169" customFormat="1" ht="23.25" customHeight="1" thickBot="1">
      <c r="A8" s="159">
        <f t="shared" si="6"/>
      </c>
      <c r="B8" s="119">
        <f t="shared" si="0"/>
      </c>
      <c r="C8" s="170"/>
      <c r="D8" s="171">
        <f t="shared" si="1"/>
      </c>
      <c r="E8" s="161">
        <f t="shared" si="2"/>
      </c>
      <c r="F8" s="162"/>
      <c r="G8" s="163">
        <f t="shared" si="3"/>
      </c>
      <c r="H8" s="162"/>
      <c r="I8" s="121"/>
      <c r="J8" s="164">
        <f t="shared" si="4"/>
        <v>0</v>
      </c>
      <c r="K8" s="117"/>
      <c r="L8" s="117"/>
      <c r="M8" s="117"/>
      <c r="N8" s="117"/>
      <c r="O8" s="172"/>
      <c r="P8" s="173"/>
      <c r="Q8" s="167"/>
      <c r="R8" s="168">
        <f t="shared" si="5"/>
      </c>
    </row>
    <row r="9" spans="1:18" s="169" customFormat="1" ht="23.25" customHeight="1" thickBot="1">
      <c r="A9" s="159">
        <f t="shared" si="6"/>
      </c>
      <c r="B9" s="119">
        <f t="shared" si="0"/>
      </c>
      <c r="C9" s="170"/>
      <c r="D9" s="171">
        <f t="shared" si="1"/>
      </c>
      <c r="E9" s="161">
        <f t="shared" si="2"/>
      </c>
      <c r="F9" s="162"/>
      <c r="G9" s="163">
        <f t="shared" si="3"/>
      </c>
      <c r="H9" s="162"/>
      <c r="I9" s="121"/>
      <c r="J9" s="164">
        <f t="shared" si="4"/>
        <v>0</v>
      </c>
      <c r="K9" s="117"/>
      <c r="L9" s="117"/>
      <c r="M9" s="117"/>
      <c r="N9" s="117"/>
      <c r="O9" s="172"/>
      <c r="P9" s="173"/>
      <c r="Q9" s="167"/>
      <c r="R9" s="168">
        <f t="shared" si="5"/>
      </c>
    </row>
    <row r="10" spans="1:18" s="169" customFormat="1" ht="23.25" customHeight="1" thickBot="1">
      <c r="A10" s="159">
        <f t="shared" si="6"/>
      </c>
      <c r="B10" s="119">
        <f t="shared" si="0"/>
      </c>
      <c r="C10" s="170"/>
      <c r="D10" s="171">
        <f t="shared" si="1"/>
      </c>
      <c r="E10" s="161">
        <f t="shared" si="2"/>
      </c>
      <c r="F10" s="162"/>
      <c r="G10" s="163">
        <f t="shared" si="3"/>
      </c>
      <c r="H10" s="162"/>
      <c r="I10" s="121"/>
      <c r="J10" s="164">
        <f t="shared" si="4"/>
        <v>0</v>
      </c>
      <c r="K10" s="117"/>
      <c r="L10" s="117"/>
      <c r="M10" s="117"/>
      <c r="N10" s="117"/>
      <c r="O10" s="172"/>
      <c r="P10" s="173"/>
      <c r="Q10" s="167"/>
      <c r="R10" s="168">
        <f t="shared" si="5"/>
      </c>
    </row>
    <row r="11" spans="1:18" s="169" customFormat="1" ht="23.25" customHeight="1" thickBot="1">
      <c r="A11" s="159">
        <f t="shared" si="6"/>
      </c>
      <c r="B11" s="119">
        <f t="shared" si="0"/>
      </c>
      <c r="C11" s="170"/>
      <c r="D11" s="171">
        <f t="shared" si="1"/>
      </c>
      <c r="E11" s="161">
        <f t="shared" si="2"/>
      </c>
      <c r="F11" s="162"/>
      <c r="G11" s="163">
        <f t="shared" si="3"/>
      </c>
      <c r="H11" s="162"/>
      <c r="I11" s="121"/>
      <c r="J11" s="164">
        <f t="shared" si="4"/>
        <v>0</v>
      </c>
      <c r="K11" s="117"/>
      <c r="L11" s="117"/>
      <c r="M11" s="117"/>
      <c r="N11" s="117"/>
      <c r="O11" s="172"/>
      <c r="P11" s="173"/>
      <c r="Q11" s="167"/>
      <c r="R11" s="168">
        <f t="shared" si="5"/>
      </c>
    </row>
    <row r="12" spans="1:18" s="169" customFormat="1" ht="23.25" customHeight="1" thickBot="1">
      <c r="A12" s="159">
        <f t="shared" si="6"/>
      </c>
      <c r="B12" s="119">
        <f t="shared" si="0"/>
      </c>
      <c r="C12" s="170"/>
      <c r="D12" s="171">
        <f t="shared" si="1"/>
      </c>
      <c r="E12" s="161">
        <f t="shared" si="2"/>
      </c>
      <c r="F12" s="162"/>
      <c r="G12" s="163">
        <f t="shared" si="3"/>
      </c>
      <c r="H12" s="162"/>
      <c r="I12" s="121"/>
      <c r="J12" s="164">
        <f t="shared" si="4"/>
        <v>0</v>
      </c>
      <c r="K12" s="117"/>
      <c r="L12" s="117"/>
      <c r="M12" s="117"/>
      <c r="N12" s="117"/>
      <c r="O12" s="172"/>
      <c r="P12" s="173"/>
      <c r="Q12" s="167"/>
      <c r="R12" s="168">
        <f t="shared" si="5"/>
      </c>
    </row>
    <row r="13" spans="1:18" s="169" customFormat="1" ht="23.25" customHeight="1" thickBot="1">
      <c r="A13" s="159">
        <f t="shared" si="6"/>
      </c>
      <c r="B13" s="119">
        <f t="shared" si="0"/>
      </c>
      <c r="C13" s="170"/>
      <c r="D13" s="171">
        <f t="shared" si="1"/>
      </c>
      <c r="E13" s="161">
        <f t="shared" si="2"/>
      </c>
      <c r="F13" s="162"/>
      <c r="G13" s="163">
        <f t="shared" si="3"/>
      </c>
      <c r="H13" s="162"/>
      <c r="I13" s="121"/>
      <c r="J13" s="164">
        <f t="shared" si="4"/>
        <v>0</v>
      </c>
      <c r="K13" s="117"/>
      <c r="L13" s="117"/>
      <c r="M13" s="117"/>
      <c r="N13" s="117"/>
      <c r="O13" s="172"/>
      <c r="P13" s="173"/>
      <c r="Q13" s="167"/>
      <c r="R13" s="168">
        <f t="shared" si="5"/>
      </c>
    </row>
    <row r="14" spans="1:18" s="169" customFormat="1" ht="23.25" customHeight="1" thickBot="1">
      <c r="A14" s="159">
        <f t="shared" si="6"/>
      </c>
      <c r="B14" s="119">
        <f t="shared" si="0"/>
      </c>
      <c r="C14" s="170"/>
      <c r="D14" s="171">
        <f t="shared" si="1"/>
      </c>
      <c r="E14" s="161">
        <f t="shared" si="2"/>
      </c>
      <c r="F14" s="162"/>
      <c r="G14" s="163">
        <f t="shared" si="3"/>
      </c>
      <c r="H14" s="162"/>
      <c r="I14" s="121"/>
      <c r="J14" s="164">
        <f t="shared" si="4"/>
        <v>0</v>
      </c>
      <c r="K14" s="117"/>
      <c r="L14" s="117"/>
      <c r="M14" s="117"/>
      <c r="N14" s="117"/>
      <c r="O14" s="172"/>
      <c r="P14" s="173"/>
      <c r="Q14" s="167"/>
      <c r="R14" s="168">
        <f t="shared" si="5"/>
      </c>
    </row>
    <row r="15" spans="1:18" ht="23.25" customHeight="1" thickBot="1">
      <c r="A15" s="159">
        <f t="shared" si="6"/>
      </c>
      <c r="B15" s="119">
        <f t="shared" si="0"/>
      </c>
      <c r="C15" s="170"/>
      <c r="D15" s="171">
        <f t="shared" si="1"/>
      </c>
      <c r="E15" s="161">
        <f t="shared" si="2"/>
      </c>
      <c r="F15" s="162"/>
      <c r="G15" s="163">
        <f t="shared" si="3"/>
      </c>
      <c r="H15" s="162"/>
      <c r="I15" s="121"/>
      <c r="J15" s="164">
        <f t="shared" si="4"/>
        <v>0</v>
      </c>
      <c r="K15" s="117"/>
      <c r="L15" s="117"/>
      <c r="M15" s="117"/>
      <c r="N15" s="117"/>
      <c r="O15" s="172"/>
      <c r="P15" s="173"/>
      <c r="Q15" s="167"/>
      <c r="R15" s="168">
        <f t="shared" si="5"/>
      </c>
    </row>
    <row r="16" spans="1:18" ht="23.25" customHeight="1">
      <c r="A16" s="159">
        <f t="shared" si="6"/>
      </c>
      <c r="B16" s="119">
        <f t="shared" si="0"/>
      </c>
      <c r="C16" s="170"/>
      <c r="D16" s="171">
        <f t="shared" si="1"/>
      </c>
      <c r="E16" s="161">
        <f t="shared" si="2"/>
      </c>
      <c r="F16" s="162"/>
      <c r="G16" s="163">
        <f t="shared" si="3"/>
      </c>
      <c r="H16" s="162"/>
      <c r="I16" s="121"/>
      <c r="J16" s="164">
        <f t="shared" si="4"/>
        <v>0</v>
      </c>
      <c r="K16" s="117"/>
      <c r="L16" s="117"/>
      <c r="M16" s="117"/>
      <c r="N16" s="117"/>
      <c r="O16" s="172"/>
      <c r="P16" s="173"/>
      <c r="Q16" s="167"/>
      <c r="R16" s="168">
        <f t="shared" si="5"/>
      </c>
    </row>
    <row r="17" spans="1:18" ht="23.25" customHeight="1" hidden="1" thickBot="1">
      <c r="A17" s="159">
        <f t="shared" si="6"/>
      </c>
      <c r="B17" s="119">
        <f t="shared" si="0"/>
      </c>
      <c r="C17" s="170"/>
      <c r="D17" s="171">
        <f t="shared" si="1"/>
      </c>
      <c r="E17" s="161">
        <f t="shared" si="2"/>
      </c>
      <c r="F17" s="162"/>
      <c r="G17" s="163">
        <f t="shared" si="3"/>
      </c>
      <c r="H17" s="162"/>
      <c r="I17" s="121"/>
      <c r="J17" s="164">
        <f t="shared" si="4"/>
        <v>0</v>
      </c>
      <c r="K17" s="117"/>
      <c r="L17" s="117"/>
      <c r="M17" s="117"/>
      <c r="N17" s="117"/>
      <c r="O17" s="172"/>
      <c r="P17" s="173"/>
      <c r="Q17" s="167"/>
      <c r="R17" s="168">
        <f t="shared" si="5"/>
      </c>
    </row>
    <row r="18" spans="1:18" ht="23.25" customHeight="1" hidden="1" thickBot="1">
      <c r="A18" s="159">
        <f t="shared" si="6"/>
      </c>
      <c r="B18" s="119">
        <f t="shared" si="0"/>
      </c>
      <c r="C18" s="170"/>
      <c r="D18" s="171">
        <f t="shared" si="1"/>
      </c>
      <c r="E18" s="161">
        <f t="shared" si="2"/>
      </c>
      <c r="F18" s="162"/>
      <c r="G18" s="163">
        <f t="shared" si="3"/>
      </c>
      <c r="H18" s="162"/>
      <c r="I18" s="121"/>
      <c r="J18" s="164">
        <f t="shared" si="4"/>
        <v>0</v>
      </c>
      <c r="K18" s="117"/>
      <c r="L18" s="117"/>
      <c r="M18" s="117"/>
      <c r="N18" s="117"/>
      <c r="O18" s="172"/>
      <c r="P18" s="173"/>
      <c r="Q18" s="167"/>
      <c r="R18" s="168">
        <f t="shared" si="5"/>
      </c>
    </row>
    <row r="19" spans="1:18" ht="23.25" customHeight="1" hidden="1" thickBot="1">
      <c r="A19" s="159">
        <f t="shared" si="6"/>
      </c>
      <c r="B19" s="119">
        <f t="shared" si="0"/>
      </c>
      <c r="C19" s="170"/>
      <c r="D19" s="171">
        <f t="shared" si="1"/>
      </c>
      <c r="E19" s="161">
        <f t="shared" si="2"/>
      </c>
      <c r="F19" s="162"/>
      <c r="G19" s="163">
        <f t="shared" si="3"/>
      </c>
      <c r="H19" s="162"/>
      <c r="I19" s="121"/>
      <c r="J19" s="164">
        <f t="shared" si="4"/>
        <v>0</v>
      </c>
      <c r="K19" s="117"/>
      <c r="L19" s="117"/>
      <c r="M19" s="117"/>
      <c r="N19" s="117"/>
      <c r="O19" s="172"/>
      <c r="P19" s="173"/>
      <c r="Q19" s="167"/>
      <c r="R19" s="168">
        <f t="shared" si="5"/>
      </c>
    </row>
    <row r="20" spans="1:18" ht="23.25" customHeight="1" hidden="1" thickBot="1">
      <c r="A20" s="159">
        <f t="shared" si="6"/>
      </c>
      <c r="B20" s="119">
        <f t="shared" si="0"/>
      </c>
      <c r="C20" s="170"/>
      <c r="D20" s="171">
        <f t="shared" si="1"/>
      </c>
      <c r="E20" s="161">
        <f t="shared" si="2"/>
      </c>
      <c r="F20" s="162"/>
      <c r="G20" s="163">
        <f t="shared" si="3"/>
      </c>
      <c r="H20" s="162"/>
      <c r="I20" s="121"/>
      <c r="J20" s="164">
        <f t="shared" si="4"/>
        <v>0</v>
      </c>
      <c r="K20" s="117"/>
      <c r="L20" s="117"/>
      <c r="M20" s="117"/>
      <c r="N20" s="117"/>
      <c r="O20" s="172"/>
      <c r="P20" s="173"/>
      <c r="Q20" s="167"/>
      <c r="R20" s="168">
        <f t="shared" si="5"/>
      </c>
    </row>
    <row r="21" spans="1:18" ht="23.25" customHeight="1" hidden="1" thickBot="1">
      <c r="A21" s="159">
        <f t="shared" si="6"/>
      </c>
      <c r="B21" s="119">
        <f t="shared" si="0"/>
      </c>
      <c r="C21" s="170"/>
      <c r="D21" s="171">
        <f t="shared" si="1"/>
      </c>
      <c r="E21" s="161">
        <f t="shared" si="2"/>
      </c>
      <c r="F21" s="162"/>
      <c r="G21" s="163">
        <f t="shared" si="3"/>
      </c>
      <c r="H21" s="162"/>
      <c r="I21" s="121"/>
      <c r="J21" s="164">
        <f t="shared" si="4"/>
        <v>0</v>
      </c>
      <c r="K21" s="117"/>
      <c r="L21" s="117"/>
      <c r="M21" s="117"/>
      <c r="N21" s="117"/>
      <c r="O21" s="172"/>
      <c r="P21" s="173"/>
      <c r="Q21" s="167"/>
      <c r="R21" s="168">
        <f t="shared" si="5"/>
      </c>
    </row>
    <row r="22" spans="1:18" ht="23.25" customHeight="1" hidden="1" thickBot="1">
      <c r="A22" s="159">
        <f t="shared" si="6"/>
      </c>
      <c r="B22" s="119">
        <f t="shared" si="0"/>
      </c>
      <c r="C22" s="170"/>
      <c r="D22" s="171">
        <f t="shared" si="1"/>
      </c>
      <c r="E22" s="161">
        <f t="shared" si="2"/>
      </c>
      <c r="F22" s="162"/>
      <c r="G22" s="163">
        <f t="shared" si="3"/>
      </c>
      <c r="H22" s="162"/>
      <c r="I22" s="121"/>
      <c r="J22" s="164">
        <f t="shared" si="4"/>
        <v>0</v>
      </c>
      <c r="K22" s="117"/>
      <c r="L22" s="117"/>
      <c r="M22" s="117"/>
      <c r="N22" s="117"/>
      <c r="O22" s="172"/>
      <c r="P22" s="173"/>
      <c r="Q22" s="167"/>
      <c r="R22" s="168">
        <f t="shared" si="5"/>
      </c>
    </row>
    <row r="23" spans="1:18" ht="23.25" customHeight="1" hidden="1" thickBot="1">
      <c r="A23" s="159">
        <f t="shared" si="6"/>
      </c>
      <c r="B23" s="119">
        <f t="shared" si="0"/>
      </c>
      <c r="C23" s="170"/>
      <c r="D23" s="171">
        <f t="shared" si="1"/>
      </c>
      <c r="E23" s="161">
        <f t="shared" si="2"/>
      </c>
      <c r="F23" s="162"/>
      <c r="G23" s="163">
        <f t="shared" si="3"/>
      </c>
      <c r="H23" s="162"/>
      <c r="I23" s="121"/>
      <c r="J23" s="164">
        <f t="shared" si="4"/>
        <v>0</v>
      </c>
      <c r="K23" s="117"/>
      <c r="L23" s="117"/>
      <c r="M23" s="117"/>
      <c r="N23" s="117"/>
      <c r="O23" s="172"/>
      <c r="P23" s="173"/>
      <c r="Q23" s="167"/>
      <c r="R23" s="168">
        <f t="shared" si="5"/>
      </c>
    </row>
    <row r="24" spans="1:18" ht="23.25" customHeight="1" hidden="1" thickBot="1">
      <c r="A24" s="159">
        <f t="shared" si="6"/>
      </c>
      <c r="B24" s="119">
        <f t="shared" si="0"/>
      </c>
      <c r="C24" s="170"/>
      <c r="D24" s="171">
        <f t="shared" si="1"/>
      </c>
      <c r="E24" s="161">
        <f t="shared" si="2"/>
      </c>
      <c r="F24" s="162"/>
      <c r="G24" s="163">
        <f t="shared" si="3"/>
      </c>
      <c r="H24" s="162"/>
      <c r="I24" s="121"/>
      <c r="J24" s="164">
        <f t="shared" si="4"/>
        <v>0</v>
      </c>
      <c r="K24" s="117"/>
      <c r="L24" s="117"/>
      <c r="M24" s="117"/>
      <c r="N24" s="117"/>
      <c r="O24" s="172"/>
      <c r="P24" s="173"/>
      <c r="Q24" s="167"/>
      <c r="R24" s="168">
        <f t="shared" si="5"/>
      </c>
    </row>
    <row r="25" spans="1:18" ht="23.25" customHeight="1" hidden="1" thickBot="1">
      <c r="A25" s="159">
        <f t="shared" si="6"/>
      </c>
      <c r="B25" s="119">
        <f t="shared" si="0"/>
      </c>
      <c r="C25" s="170"/>
      <c r="D25" s="171">
        <f t="shared" si="1"/>
      </c>
      <c r="E25" s="161">
        <f t="shared" si="2"/>
      </c>
      <c r="F25" s="162"/>
      <c r="G25" s="163">
        <f t="shared" si="3"/>
      </c>
      <c r="H25" s="162"/>
      <c r="I25" s="121"/>
      <c r="J25" s="164">
        <f t="shared" si="4"/>
        <v>0</v>
      </c>
      <c r="K25" s="117"/>
      <c r="L25" s="117"/>
      <c r="M25" s="117"/>
      <c r="N25" s="117"/>
      <c r="O25" s="172"/>
      <c r="P25" s="173"/>
      <c r="Q25" s="167"/>
      <c r="R25" s="168">
        <f t="shared" si="5"/>
      </c>
    </row>
    <row r="26" spans="1:18" ht="23.25" customHeight="1" hidden="1" thickBot="1">
      <c r="A26" s="159">
        <f t="shared" si="6"/>
      </c>
      <c r="B26" s="119">
        <f t="shared" si="0"/>
      </c>
      <c r="C26" s="170"/>
      <c r="D26" s="171">
        <f t="shared" si="1"/>
      </c>
      <c r="E26" s="161">
        <f t="shared" si="2"/>
      </c>
      <c r="F26" s="162"/>
      <c r="G26" s="163">
        <f t="shared" si="3"/>
      </c>
      <c r="H26" s="162"/>
      <c r="I26" s="121"/>
      <c r="J26" s="164">
        <f t="shared" si="4"/>
        <v>0</v>
      </c>
      <c r="K26" s="117"/>
      <c r="L26" s="117"/>
      <c r="M26" s="117"/>
      <c r="N26" s="117"/>
      <c r="O26" s="172"/>
      <c r="P26" s="173"/>
      <c r="Q26" s="167"/>
      <c r="R26" s="168">
        <f t="shared" si="5"/>
      </c>
    </row>
    <row r="27" spans="1:18" ht="23.25" customHeight="1" hidden="1" thickBot="1">
      <c r="A27" s="159">
        <f t="shared" si="6"/>
      </c>
      <c r="B27" s="119">
        <f t="shared" si="0"/>
      </c>
      <c r="C27" s="170"/>
      <c r="D27" s="171">
        <f t="shared" si="1"/>
      </c>
      <c r="E27" s="161">
        <f t="shared" si="2"/>
      </c>
      <c r="F27" s="162"/>
      <c r="G27" s="163">
        <f t="shared" si="3"/>
      </c>
      <c r="H27" s="162"/>
      <c r="I27" s="121"/>
      <c r="J27" s="164">
        <f t="shared" si="4"/>
        <v>0</v>
      </c>
      <c r="K27" s="117"/>
      <c r="L27" s="117"/>
      <c r="M27" s="117"/>
      <c r="N27" s="117"/>
      <c r="O27" s="172"/>
      <c r="P27" s="173"/>
      <c r="Q27" s="167"/>
      <c r="R27" s="168">
        <f t="shared" si="5"/>
      </c>
    </row>
    <row r="28" spans="1:18" ht="23.25" customHeight="1" hidden="1" thickBot="1">
      <c r="A28" s="159">
        <f t="shared" si="6"/>
      </c>
      <c r="B28" s="119">
        <f t="shared" si="0"/>
      </c>
      <c r="C28" s="170"/>
      <c r="D28" s="171">
        <f t="shared" si="1"/>
      </c>
      <c r="E28" s="161">
        <f t="shared" si="2"/>
      </c>
      <c r="F28" s="162"/>
      <c r="G28" s="163">
        <f t="shared" si="3"/>
      </c>
      <c r="H28" s="162"/>
      <c r="I28" s="121"/>
      <c r="J28" s="164">
        <f t="shared" si="4"/>
        <v>0</v>
      </c>
      <c r="K28" s="117"/>
      <c r="L28" s="117"/>
      <c r="M28" s="117"/>
      <c r="N28" s="117"/>
      <c r="O28" s="172"/>
      <c r="P28" s="173"/>
      <c r="Q28" s="167"/>
      <c r="R28" s="168">
        <f t="shared" si="5"/>
      </c>
    </row>
    <row r="29" spans="1:18" ht="23.25" customHeight="1" hidden="1" thickBot="1">
      <c r="A29" s="159">
        <f t="shared" si="6"/>
      </c>
      <c r="B29" s="119">
        <f t="shared" si="0"/>
      </c>
      <c r="C29" s="170"/>
      <c r="D29" s="171">
        <f t="shared" si="1"/>
      </c>
      <c r="E29" s="161">
        <f t="shared" si="2"/>
      </c>
      <c r="F29" s="162"/>
      <c r="G29" s="163">
        <f t="shared" si="3"/>
      </c>
      <c r="H29" s="162"/>
      <c r="I29" s="121"/>
      <c r="J29" s="164">
        <f t="shared" si="4"/>
        <v>0</v>
      </c>
      <c r="K29" s="117"/>
      <c r="L29" s="117"/>
      <c r="M29" s="117"/>
      <c r="N29" s="117"/>
      <c r="O29" s="172"/>
      <c r="P29" s="173"/>
      <c r="Q29" s="167"/>
      <c r="R29" s="168">
        <f t="shared" si="5"/>
      </c>
    </row>
    <row r="30" spans="1:18" ht="23.25" customHeight="1" hidden="1" thickBot="1">
      <c r="A30" s="159">
        <f t="shared" si="6"/>
      </c>
      <c r="B30" s="119">
        <f t="shared" si="0"/>
      </c>
      <c r="C30" s="170"/>
      <c r="D30" s="171">
        <f t="shared" si="1"/>
      </c>
      <c r="E30" s="161">
        <f t="shared" si="2"/>
      </c>
      <c r="F30" s="162"/>
      <c r="G30" s="163">
        <f t="shared" si="3"/>
      </c>
      <c r="H30" s="162"/>
      <c r="I30" s="121"/>
      <c r="J30" s="164">
        <f t="shared" si="4"/>
        <v>0</v>
      </c>
      <c r="K30" s="117"/>
      <c r="L30" s="117"/>
      <c r="M30" s="117"/>
      <c r="N30" s="117"/>
      <c r="O30" s="172"/>
      <c r="P30" s="173"/>
      <c r="Q30" s="167"/>
      <c r="R30" s="168">
        <f t="shared" si="5"/>
      </c>
    </row>
    <row r="31" spans="1:18" ht="23.25" customHeight="1" hidden="1" thickBot="1">
      <c r="A31" s="159">
        <f t="shared" si="6"/>
      </c>
      <c r="B31" s="119">
        <f t="shared" si="0"/>
      </c>
      <c r="C31" s="175"/>
      <c r="D31" s="176">
        <f t="shared" si="1"/>
      </c>
      <c r="E31" s="161">
        <f t="shared" si="2"/>
      </c>
      <c r="F31" s="162"/>
      <c r="G31" s="177">
        <f t="shared" si="3"/>
      </c>
      <c r="H31" s="162"/>
      <c r="I31" s="122"/>
      <c r="J31" s="164">
        <f t="shared" si="4"/>
        <v>0</v>
      </c>
      <c r="K31" s="117"/>
      <c r="L31" s="117"/>
      <c r="M31" s="117"/>
      <c r="N31" s="117"/>
      <c r="O31" s="178"/>
      <c r="P31" s="179"/>
      <c r="Q31" s="167"/>
      <c r="R31" s="168">
        <f t="shared" si="5"/>
      </c>
    </row>
    <row r="32" spans="9:18" ht="15" customHeight="1">
      <c r="I32" s="181" t="s">
        <v>6</v>
      </c>
      <c r="J32" s="182">
        <f>SUM(J2:J31)</f>
        <v>0</v>
      </c>
      <c r="Q32" s="183"/>
      <c r="R32" s="184">
        <f>SUM(R2:R31)</f>
        <v>0</v>
      </c>
    </row>
    <row r="33" ht="13.5" customHeight="1"/>
    <row r="34" ht="13.5" customHeight="1"/>
    <row r="36" ht="21" customHeight="1"/>
    <row r="37" ht="21" customHeight="1"/>
    <row r="38" ht="21" customHeight="1"/>
    <row r="39" ht="21" customHeight="1"/>
    <row r="40" ht="21" customHeight="1"/>
    <row r="41" ht="21" customHeight="1"/>
    <row r="42" ht="21" customHeight="1"/>
    <row r="43" ht="21" customHeight="1"/>
    <row r="44" ht="21" customHeight="1"/>
    <row r="50" ht="13.5" customHeight="1"/>
    <row r="51" ht="13.5" customHeight="1"/>
  </sheetData>
  <sheetProtection password="CF4F" sheet="1"/>
  <conditionalFormatting sqref="J2:J31">
    <cfRule type="cellIs" priority="9" dxfId="0" operator="greaterThan" stopIfTrue="1">
      <formula>1</formula>
    </cfRule>
  </conditionalFormatting>
  <dataValidations count="8">
    <dataValidation allowBlank="1" showInputMessage="1" showErrorMessage="1" promptTitle="チーム名と副区分" prompt="チーム名は性別を登録すると自動的に表示されます。&#10;同じ年齢区分から２チーム以上出場する場合は、副欄に「Ａ・Ｂ・Ｃ・・・」とそれぞれ入力してください。&#10;" errorTitle="文字数オーバー。" error="チーム名は６文字以内で入力してください。" imeMode="hiragana" sqref="C2:C31"/>
    <dataValidation allowBlank="1" showInputMessage="1" showErrorMessage="1" promptTitle="入力しちゃダメー" prompt="自動で表示されるので入力しないでください。" sqref="D2:E31 G2:G31 B2:B31"/>
    <dataValidation allowBlank="1" showInputMessage="1" showErrorMessage="1" promptTitle="エントリータイム" prompt="組分けはエントリータイムでします。初心チームは「空白」で良い。有力チームは必ず記入してください。&#10;（記入の仕方）&#10;1:34.57　（1分34秒57の場合）&#10;0:59.21　（59秒21の場合）&#10;以上のように必ず「△：△△．△○」と入力。&#10;△は必ず入力。○は省略できる。" imeMode="halfAlpha" sqref="I2:I31"/>
    <dataValidation allowBlank="1" showInputMessage="1" showErrorMessage="1" promptTitle="入力しちゃダメー！" prompt="自動で計算しますので入力しないで下さい。" sqref="J32 Q32 R2:R32"/>
    <dataValidation type="list" allowBlank="1" showInputMessage="1" showErrorMessage="1" promptTitle="申し込み種目" prompt="リレーの申込種目をリストから選択してください。&#10;" sqref="H2:H31">
      <formula1>ﾘﾚｰ区分</formula1>
    </dataValidation>
    <dataValidation type="list" allowBlank="1" showInputMessage="1" showErrorMessage="1" promptTitle="申し込み種目" prompt="リレーメンバーの年齢の合計値を選択入力してください。&#10;" sqref="F2:F31">
      <formula1>リレー</formula1>
    </dataValidation>
    <dataValidation type="list" allowBlank="1" showInputMessage="1" showErrorMessage="1" promptTitle="泳力検定区分" prompt="ﾆﾁﾚｲﾁｬﾚﾝｼﾞ泳力検定を受ける方は「検定」を選択表示してください。" sqref="Q2:Q31">
      <formula1>参加区分</formula1>
    </dataValidation>
    <dataValidation allowBlank="1" showInputMessage="1" showErrorMessage="1" promptTitle="フリガナの編集も忘れずに！" prompt="フリガナの編集はフリガナにマウスを合わせてクリックすれば編集可能です。&#10;間違えて記入していると間違えたままアナウンスされます。" imeMode="hiragana" sqref="K2:N31"/>
  </dataValidations>
  <printOptions/>
  <pageMargins left="0.75" right="0.75" top="1" bottom="1" header="0.512" footer="0.512"/>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E113"/>
  <sheetViews>
    <sheetView zoomScalePageLayoutView="0" workbookViewId="0" topLeftCell="A1">
      <selection activeCell="A2" sqref="A2"/>
    </sheetView>
  </sheetViews>
  <sheetFormatPr defaultColWidth="9.00390625" defaultRowHeight="13.5"/>
  <cols>
    <col min="1" max="1" width="4.00390625" style="0" customWidth="1"/>
    <col min="2" max="2" width="15.125" style="0" customWidth="1"/>
    <col min="3" max="3" width="10.25390625" style="0" bestFit="1" customWidth="1"/>
  </cols>
  <sheetData>
    <row r="1" spans="1:5" ht="13.5">
      <c r="A1" s="206" t="s">
        <v>18</v>
      </c>
      <c r="B1" s="206"/>
      <c r="C1" s="61"/>
      <c r="D1" s="61"/>
      <c r="E1" s="61"/>
    </row>
    <row r="2" spans="1:5" ht="13.5">
      <c r="A2" s="61"/>
      <c r="B2" s="61"/>
      <c r="C2" s="61"/>
      <c r="D2" s="61"/>
      <c r="E2" s="61"/>
    </row>
    <row r="3" spans="1:5" ht="13.5">
      <c r="A3" s="75" t="s">
        <v>16</v>
      </c>
      <c r="B3" s="75" t="s">
        <v>61</v>
      </c>
      <c r="C3" s="75" t="s">
        <v>17</v>
      </c>
      <c r="D3" s="61"/>
      <c r="E3" s="61"/>
    </row>
    <row r="4" spans="1:5" ht="13.5">
      <c r="A4" s="76">
        <v>1</v>
      </c>
      <c r="B4" s="61">
        <f>IF('（男子）個人種目エントリー'!D3&gt;0,'（男子）個人種目エントリー'!D3,"")</f>
      </c>
      <c r="C4" s="61">
        <f>IF('（男子）個人種目エントリー'!E3&gt;0,'（男子）個人種目エントリー'!E3,"")</f>
      </c>
      <c r="D4" s="61"/>
      <c r="E4" s="61"/>
    </row>
    <row r="5" spans="1:5" ht="13.5">
      <c r="A5" s="76">
        <v>2</v>
      </c>
      <c r="B5" s="61">
        <f>IF('（男子）個人種目エントリー'!D4&gt;0,'（男子）個人種目エントリー'!D4,"")</f>
      </c>
      <c r="C5" s="61">
        <f>IF('（男子）個人種目エントリー'!E4&gt;0,'（男子）個人種目エントリー'!E4,"")</f>
      </c>
      <c r="D5" s="61"/>
      <c r="E5" s="61"/>
    </row>
    <row r="6" spans="1:5" ht="13.5">
      <c r="A6" s="76">
        <v>3</v>
      </c>
      <c r="B6" s="61">
        <f>IF('（男子）個人種目エントリー'!D5&gt;0,'（男子）個人種目エントリー'!D5,"")</f>
      </c>
      <c r="C6" s="61">
        <f>IF('（男子）個人種目エントリー'!E5&gt;0,'（男子）個人種目エントリー'!E5,"")</f>
      </c>
      <c r="D6" s="61"/>
      <c r="E6" s="61"/>
    </row>
    <row r="7" spans="1:5" ht="13.5">
      <c r="A7" s="76">
        <v>4</v>
      </c>
      <c r="B7" s="61">
        <f>IF('（男子）個人種目エントリー'!D6&gt;0,'（男子）個人種目エントリー'!D6,"")</f>
      </c>
      <c r="C7" s="61">
        <f>IF('（男子）個人種目エントリー'!E6&gt;0,'（男子）個人種目エントリー'!E6,"")</f>
      </c>
      <c r="D7" s="61"/>
      <c r="E7" s="61"/>
    </row>
    <row r="8" spans="1:5" ht="13.5">
      <c r="A8" s="76">
        <v>5</v>
      </c>
      <c r="B8" s="61">
        <f>IF('（男子）個人種目エントリー'!D7&gt;0,'（男子）個人種目エントリー'!D7,"")</f>
      </c>
      <c r="C8" s="61">
        <f>IF('（男子）個人種目エントリー'!E7&gt;0,'（男子）個人種目エントリー'!E7,"")</f>
      </c>
      <c r="D8" s="61"/>
      <c r="E8" s="61"/>
    </row>
    <row r="9" spans="1:5" ht="13.5">
      <c r="A9" s="76">
        <v>6</v>
      </c>
      <c r="B9" s="61">
        <f>IF('（男子）個人種目エントリー'!D8&gt;0,'（男子）個人種目エントリー'!D8,"")</f>
      </c>
      <c r="C9" s="61">
        <f>IF('（男子）個人種目エントリー'!E8&gt;0,'（男子）個人種目エントリー'!E8,"")</f>
      </c>
      <c r="D9" s="61"/>
      <c r="E9" s="61"/>
    </row>
    <row r="10" spans="1:5" ht="13.5">
      <c r="A10" s="76">
        <v>7</v>
      </c>
      <c r="B10" s="61">
        <f>IF('（男子）個人種目エントリー'!D9&gt;0,'（男子）個人種目エントリー'!D9,"")</f>
      </c>
      <c r="C10" s="61">
        <f>IF('（男子）個人種目エントリー'!E9&gt;0,'（男子）個人種目エントリー'!E9,"")</f>
      </c>
      <c r="D10" s="61"/>
      <c r="E10" s="61"/>
    </row>
    <row r="11" spans="1:5" ht="13.5">
      <c r="A11" s="76">
        <v>8</v>
      </c>
      <c r="B11" s="61">
        <f>IF('（男子）個人種目エントリー'!D10&gt;0,'（男子）個人種目エントリー'!D10,"")</f>
      </c>
      <c r="C11" s="61">
        <f>IF('（男子）個人種目エントリー'!E10&gt;0,'（男子）個人種目エントリー'!E10,"")</f>
      </c>
      <c r="D11" s="61"/>
      <c r="E11" s="61"/>
    </row>
    <row r="12" spans="1:5" ht="13.5">
      <c r="A12" s="76">
        <v>9</v>
      </c>
      <c r="B12" s="61">
        <f>IF('（男子）個人種目エントリー'!D11&gt;0,'（男子）個人種目エントリー'!D11,"")</f>
      </c>
      <c r="C12" s="61">
        <f>IF('（男子）個人種目エントリー'!E11&gt;0,'（男子）個人種目エントリー'!E11,"")</f>
      </c>
      <c r="D12" s="61"/>
      <c r="E12" s="61"/>
    </row>
    <row r="13" spans="1:5" ht="13.5">
      <c r="A13" s="76">
        <v>10</v>
      </c>
      <c r="B13" s="61">
        <f>IF('（男子）個人種目エントリー'!D12&gt;0,'（男子）個人種目エントリー'!D12,"")</f>
      </c>
      <c r="C13" s="61">
        <f>IF('（男子）個人種目エントリー'!E12&gt;0,'（男子）個人種目エントリー'!E12,"")</f>
      </c>
      <c r="D13" s="61"/>
      <c r="E13" s="61"/>
    </row>
    <row r="14" spans="1:5" ht="13.5">
      <c r="A14" s="76">
        <v>11</v>
      </c>
      <c r="B14" s="61">
        <f>IF('（男子）個人種目エントリー'!D13&gt;0,'（男子）個人種目エントリー'!D13,"")</f>
      </c>
      <c r="C14" s="61">
        <f>IF('（男子）個人種目エントリー'!E13&gt;0,'（男子）個人種目エントリー'!E13,"")</f>
      </c>
      <c r="D14" s="61"/>
      <c r="E14" s="61"/>
    </row>
    <row r="15" spans="1:5" ht="13.5">
      <c r="A15" s="76">
        <v>12</v>
      </c>
      <c r="B15" s="61">
        <f>IF('（男子）個人種目エントリー'!D14&gt;0,'（男子）個人種目エントリー'!D14,"")</f>
      </c>
      <c r="C15" s="61">
        <f>IF('（男子）個人種目エントリー'!E14&gt;0,'（男子）個人種目エントリー'!E14,"")</f>
      </c>
      <c r="D15" s="61"/>
      <c r="E15" s="61"/>
    </row>
    <row r="16" spans="1:5" ht="13.5">
      <c r="A16" s="76">
        <v>13</v>
      </c>
      <c r="B16" s="61">
        <f>IF('（男子）個人種目エントリー'!D15&gt;0,'（男子）個人種目エントリー'!D15,"")</f>
      </c>
      <c r="C16" s="61">
        <f>IF('（男子）個人種目エントリー'!E15&gt;0,'（男子）個人種目エントリー'!E15,"")</f>
      </c>
      <c r="D16" s="61"/>
      <c r="E16" s="61"/>
    </row>
    <row r="17" spans="1:5" ht="13.5">
      <c r="A17" s="76">
        <v>14</v>
      </c>
      <c r="B17" s="61">
        <f>IF('（男子）個人種目エントリー'!D16&gt;0,'（男子）個人種目エントリー'!D16,"")</f>
      </c>
      <c r="C17" s="61">
        <f>IF('（男子）個人種目エントリー'!E16&gt;0,'（男子）個人種目エントリー'!E16,"")</f>
      </c>
      <c r="D17" s="61"/>
      <c r="E17" s="61"/>
    </row>
    <row r="18" spans="1:5" ht="13.5">
      <c r="A18" s="76">
        <v>15</v>
      </c>
      <c r="B18" s="61">
        <f>IF('（男子）個人種目エントリー'!D17&gt;0,'（男子）個人種目エントリー'!D17,"")</f>
      </c>
      <c r="C18" s="61">
        <f>IF('（男子）個人種目エントリー'!E17&gt;0,'（男子）個人種目エントリー'!E17,"")</f>
      </c>
      <c r="D18" s="61"/>
      <c r="E18" s="61"/>
    </row>
    <row r="19" spans="1:5" ht="13.5">
      <c r="A19" s="76">
        <v>16</v>
      </c>
      <c r="B19" s="61">
        <f>IF('（男子）個人種目エントリー'!D18&gt;0,'（男子）個人種目エントリー'!D18,"")</f>
      </c>
      <c r="C19" s="61">
        <f>IF('（男子）個人種目エントリー'!E18&gt;0,'（男子）個人種目エントリー'!E18,"")</f>
      </c>
      <c r="D19" s="61"/>
      <c r="E19" s="61"/>
    </row>
    <row r="20" spans="1:5" ht="13.5">
      <c r="A20" s="76">
        <v>17</v>
      </c>
      <c r="B20" s="61">
        <f>IF('（男子）個人種目エントリー'!D19&gt;0,'（男子）個人種目エントリー'!D19,"")</f>
      </c>
      <c r="C20" s="61">
        <f>IF('（男子）個人種目エントリー'!E19&gt;0,'（男子）個人種目エントリー'!E19,"")</f>
      </c>
      <c r="D20" s="61"/>
      <c r="E20" s="61"/>
    </row>
    <row r="21" spans="1:5" ht="13.5">
      <c r="A21" s="76">
        <v>18</v>
      </c>
      <c r="B21" s="61">
        <f>IF('（男子）個人種目エントリー'!D20&gt;0,'（男子）個人種目エントリー'!D20,"")</f>
      </c>
      <c r="C21" s="61">
        <f>IF('（男子）個人種目エントリー'!E20&gt;0,'（男子）個人種目エントリー'!E20,"")</f>
      </c>
      <c r="D21" s="61"/>
      <c r="E21" s="61"/>
    </row>
    <row r="22" spans="1:5" ht="13.5">
      <c r="A22" s="76">
        <v>19</v>
      </c>
      <c r="B22" s="61">
        <f>IF('（男子）個人種目エントリー'!D21&gt;0,'（男子）個人種目エントリー'!D21,"")</f>
      </c>
      <c r="C22" s="61">
        <f>IF('（男子）個人種目エントリー'!E21&gt;0,'（男子）個人種目エントリー'!E21,"")</f>
      </c>
      <c r="D22" s="61"/>
      <c r="E22" s="61"/>
    </row>
    <row r="23" spans="1:5" ht="13.5">
      <c r="A23" s="76">
        <v>20</v>
      </c>
      <c r="B23" s="61">
        <f>IF('（男子）個人種目エントリー'!D22&gt;0,'（男子）個人種目エントリー'!D22,"")</f>
      </c>
      <c r="C23" s="61">
        <f>IF('（男子）個人種目エントリー'!E22&gt;0,'（男子）個人種目エントリー'!E22,"")</f>
      </c>
      <c r="D23" s="61"/>
      <c r="E23" s="61"/>
    </row>
    <row r="24" spans="1:5" ht="13.5">
      <c r="A24" s="76">
        <v>21</v>
      </c>
      <c r="B24" s="61">
        <f>IF('（男子）個人種目エントリー'!D23&gt;0,'（男子）個人種目エントリー'!D23,"")</f>
      </c>
      <c r="C24" s="61">
        <f>IF('（男子）個人種目エントリー'!E23&gt;0,'（男子）個人種目エントリー'!E23,"")</f>
      </c>
      <c r="D24" s="61"/>
      <c r="E24" s="61"/>
    </row>
    <row r="25" spans="1:5" ht="13.5">
      <c r="A25" s="76">
        <v>22</v>
      </c>
      <c r="B25" s="61">
        <f>IF('（男子）個人種目エントリー'!D24&gt;0,'（男子）個人種目エントリー'!D24,"")</f>
      </c>
      <c r="C25" s="61">
        <f>IF('（男子）個人種目エントリー'!E24&gt;0,'（男子）個人種目エントリー'!E24,"")</f>
      </c>
      <c r="D25" s="61"/>
      <c r="E25" s="61"/>
    </row>
    <row r="26" spans="1:5" ht="13.5">
      <c r="A26" s="76">
        <v>23</v>
      </c>
      <c r="B26" s="61">
        <f>IF('（男子）個人種目エントリー'!D25&gt;0,'（男子）個人種目エントリー'!D25,"")</f>
      </c>
      <c r="C26" s="61">
        <f>IF('（男子）個人種目エントリー'!E25&gt;0,'（男子）個人種目エントリー'!E25,"")</f>
      </c>
      <c r="D26" s="61"/>
      <c r="E26" s="61"/>
    </row>
    <row r="27" spans="1:5" ht="13.5">
      <c r="A27" s="76">
        <v>24</v>
      </c>
      <c r="B27" s="61">
        <f>IF('（男子）個人種目エントリー'!D26&gt;0,'（男子）個人種目エントリー'!D26,"")</f>
      </c>
      <c r="C27" s="61">
        <f>IF('（男子）個人種目エントリー'!E26&gt;0,'（男子）個人種目エントリー'!E26,"")</f>
      </c>
      <c r="D27" s="61"/>
      <c r="E27" s="61"/>
    </row>
    <row r="28" spans="1:5" ht="13.5">
      <c r="A28" s="76">
        <v>25</v>
      </c>
      <c r="B28" s="61">
        <f>IF('（男子）個人種目エントリー'!D27&gt;0,'（男子）個人種目エントリー'!D27,"")</f>
      </c>
      <c r="C28" s="61">
        <f>IF('（男子）個人種目エントリー'!E27&gt;0,'（男子）個人種目エントリー'!E27,"")</f>
      </c>
      <c r="D28" s="61"/>
      <c r="E28" s="61"/>
    </row>
    <row r="29" spans="1:5" ht="13.5">
      <c r="A29" s="76">
        <v>26</v>
      </c>
      <c r="B29" s="61">
        <f>IF('（男子）個人種目エントリー'!D28&gt;0,'（男子）個人種目エントリー'!D28,"")</f>
      </c>
      <c r="C29" s="61">
        <f>IF('（男子）個人種目エントリー'!E28&gt;0,'（男子）個人種目エントリー'!E28,"")</f>
      </c>
      <c r="D29" s="61"/>
      <c r="E29" s="61"/>
    </row>
    <row r="30" spans="1:5" ht="13.5">
      <c r="A30" s="76">
        <v>27</v>
      </c>
      <c r="B30" s="61">
        <f>IF('（男子）個人種目エントリー'!D29&gt;0,'（男子）個人種目エントリー'!D29,"")</f>
      </c>
      <c r="C30" s="61">
        <f>IF('（男子）個人種目エントリー'!E29&gt;0,'（男子）個人種目エントリー'!E29,"")</f>
      </c>
      <c r="D30" s="61"/>
      <c r="E30" s="61"/>
    </row>
    <row r="31" spans="1:5" ht="13.5">
      <c r="A31" s="76">
        <v>28</v>
      </c>
      <c r="B31" s="61">
        <f>IF('（男子）個人種目エントリー'!D30&gt;0,'（男子）個人種目エントリー'!D30,"")</f>
      </c>
      <c r="C31" s="61">
        <f>IF('（男子）個人種目エントリー'!E30&gt;0,'（男子）個人種目エントリー'!E30,"")</f>
      </c>
      <c r="D31" s="61"/>
      <c r="E31" s="61"/>
    </row>
    <row r="32" spans="1:5" ht="13.5">
      <c r="A32" s="76">
        <v>29</v>
      </c>
      <c r="B32" s="61">
        <f>IF('（男子）個人種目エントリー'!D31&gt;0,'（男子）個人種目エントリー'!D31,"")</f>
      </c>
      <c r="C32" s="61">
        <f>IF('（男子）個人種目エントリー'!E31&gt;0,'（男子）個人種目エントリー'!E31,"")</f>
      </c>
      <c r="D32" s="61"/>
      <c r="E32" s="61"/>
    </row>
    <row r="33" spans="1:5" ht="13.5">
      <c r="A33" s="76">
        <v>30</v>
      </c>
      <c r="B33" s="61">
        <f>IF('（男子）個人種目エントリー'!D32&gt;0,'（男子）個人種目エントリー'!D32,"")</f>
      </c>
      <c r="C33" s="61">
        <f>IF('（男子）個人種目エントリー'!E32&gt;0,'（男子）個人種目エントリー'!E32,"")</f>
      </c>
      <c r="D33" s="61"/>
      <c r="E33" s="61"/>
    </row>
    <row r="34" spans="1:5" ht="13.5">
      <c r="A34" s="76">
        <v>31</v>
      </c>
      <c r="B34" s="61">
        <f>IF('（男子）個人種目エントリー'!D33&gt;0,'（男子）個人種目エントリー'!D33,"")</f>
      </c>
      <c r="C34" s="61">
        <f>IF('（男子）個人種目エントリー'!E33&gt;0,'（男子）個人種目エントリー'!E33,"")</f>
      </c>
      <c r="D34" s="61"/>
      <c r="E34" s="61"/>
    </row>
    <row r="35" spans="1:5" ht="13.5">
      <c r="A35" s="76">
        <v>32</v>
      </c>
      <c r="B35" s="61">
        <f>IF('（男子）個人種目エントリー'!D34&gt;0,'（男子）個人種目エントリー'!D34,"")</f>
      </c>
      <c r="C35" s="61">
        <f>IF('（男子）個人種目エントリー'!E34&gt;0,'（男子）個人種目エントリー'!E34,"")</f>
      </c>
      <c r="D35" s="61"/>
      <c r="E35" s="61"/>
    </row>
    <row r="36" spans="1:5" ht="13.5">
      <c r="A36" s="76">
        <v>33</v>
      </c>
      <c r="B36" s="61">
        <f>IF('（男子）個人種目エントリー'!D35&gt;0,'（男子）個人種目エントリー'!D35,"")</f>
      </c>
      <c r="C36" s="61">
        <f>IF('（男子）個人種目エントリー'!E35&gt;0,'（男子）個人種目エントリー'!E35,"")</f>
      </c>
      <c r="D36" s="61"/>
      <c r="E36" s="61"/>
    </row>
    <row r="37" spans="1:5" ht="13.5">
      <c r="A37" s="76">
        <v>34</v>
      </c>
      <c r="B37" s="61">
        <f>IF('（男子）個人種目エントリー'!D36&gt;0,'（男子）個人種目エントリー'!D36,"")</f>
      </c>
      <c r="C37" s="61">
        <f>IF('（男子）個人種目エントリー'!E36&gt;0,'（男子）個人種目エントリー'!E36,"")</f>
      </c>
      <c r="D37" s="61"/>
      <c r="E37" s="61"/>
    </row>
    <row r="38" spans="1:5" ht="13.5">
      <c r="A38" s="76">
        <v>35</v>
      </c>
      <c r="B38" s="61">
        <f>IF('（男子）個人種目エントリー'!D37&gt;0,'（男子）個人種目エントリー'!D37,"")</f>
      </c>
      <c r="C38" s="61">
        <f>IF('（男子）個人種目エントリー'!E37&gt;0,'（男子）個人種目エントリー'!E37,"")</f>
      </c>
      <c r="D38" s="61"/>
      <c r="E38" s="61"/>
    </row>
    <row r="39" spans="1:5" ht="13.5">
      <c r="A39" s="76">
        <v>36</v>
      </c>
      <c r="B39" s="61">
        <f>IF('（男子）個人種目エントリー'!D38&gt;0,'（男子）個人種目エントリー'!D38,"")</f>
      </c>
      <c r="C39" s="61">
        <f>IF('（男子）個人種目エントリー'!E38&gt;0,'（男子）個人種目エントリー'!E38,"")</f>
      </c>
      <c r="D39" s="61"/>
      <c r="E39" s="61"/>
    </row>
    <row r="40" spans="1:5" ht="13.5">
      <c r="A40" s="76">
        <v>37</v>
      </c>
      <c r="B40" s="61">
        <f>IF('（男子）個人種目エントリー'!D39&gt;0,'（男子）個人種目エントリー'!D39,"")</f>
      </c>
      <c r="C40" s="61">
        <f>IF('（男子）個人種目エントリー'!E39&gt;0,'（男子）個人種目エントリー'!E39,"")</f>
      </c>
      <c r="D40" s="61"/>
      <c r="E40" s="61"/>
    </row>
    <row r="41" spans="1:5" ht="13.5">
      <c r="A41" s="76">
        <v>38</v>
      </c>
      <c r="B41" s="61">
        <f>IF('（男子）個人種目エントリー'!D40&gt;0,'（男子）個人種目エントリー'!D40,"")</f>
      </c>
      <c r="C41" s="61">
        <f>IF('（男子）個人種目エントリー'!E40&gt;0,'（男子）個人種目エントリー'!E40,"")</f>
      </c>
      <c r="D41" s="61"/>
      <c r="E41" s="61"/>
    </row>
    <row r="42" spans="1:5" ht="13.5">
      <c r="A42" s="76">
        <v>39</v>
      </c>
      <c r="B42" s="61">
        <f>IF('（男子）個人種目エントリー'!D41&gt;0,'（男子）個人種目エントリー'!D41,"")</f>
      </c>
      <c r="C42" s="61">
        <f>IF('（男子）個人種目エントリー'!E41&gt;0,'（男子）個人種目エントリー'!E41,"")</f>
      </c>
      <c r="D42" s="61"/>
      <c r="E42" s="61"/>
    </row>
    <row r="43" spans="1:5" ht="13.5">
      <c r="A43" s="76">
        <v>40</v>
      </c>
      <c r="B43" s="61">
        <f>IF('（男子）個人種目エントリー'!D42&gt;0,'（男子）個人種目エントリー'!D42,"")</f>
      </c>
      <c r="C43" s="61">
        <f>IF('（男子）個人種目エントリー'!E42&gt;0,'（男子）個人種目エントリー'!E42,"")</f>
      </c>
      <c r="D43" s="61"/>
      <c r="E43" s="61"/>
    </row>
    <row r="44" spans="1:5" ht="13.5">
      <c r="A44" s="76">
        <v>41</v>
      </c>
      <c r="B44" s="61">
        <f>IF('（男子）個人種目エントリー'!D43&gt;0,'（男子）個人種目エントリー'!D43,"")</f>
      </c>
      <c r="C44" s="61">
        <f>IF('（男子）個人種目エントリー'!E43&gt;0,'（男子）個人種目エントリー'!E43,"")</f>
      </c>
      <c r="D44" s="61"/>
      <c r="E44" s="61"/>
    </row>
    <row r="45" spans="1:5" ht="13.5">
      <c r="A45" s="76">
        <v>42</v>
      </c>
      <c r="B45" s="61">
        <f>IF('（男子）個人種目エントリー'!D44&gt;0,'（男子）個人種目エントリー'!D44,"")</f>
      </c>
      <c r="C45" s="61">
        <f>IF('（男子）個人種目エントリー'!E44&gt;0,'（男子）個人種目エントリー'!E44,"")</f>
      </c>
      <c r="D45" s="61"/>
      <c r="E45" s="61"/>
    </row>
    <row r="46" spans="1:5" ht="13.5">
      <c r="A46" s="76">
        <v>43</v>
      </c>
      <c r="B46" s="61">
        <f>IF('（男子）個人種目エントリー'!D45&gt;0,'（男子）個人種目エントリー'!D45,"")</f>
      </c>
      <c r="C46" s="61">
        <f>IF('（男子）個人種目エントリー'!E45&gt;0,'（男子）個人種目エントリー'!E45,"")</f>
      </c>
      <c r="D46" s="61"/>
      <c r="E46" s="61"/>
    </row>
    <row r="47" spans="1:5" ht="13.5">
      <c r="A47" s="76">
        <v>44</v>
      </c>
      <c r="B47" s="61">
        <f>IF('（男子）個人種目エントリー'!D46&gt;0,'（男子）個人種目エントリー'!D46,"")</f>
      </c>
      <c r="C47" s="61">
        <f>IF('（男子）個人種目エントリー'!E46&gt;0,'（男子）個人種目エントリー'!E46,"")</f>
      </c>
      <c r="D47" s="61"/>
      <c r="E47" s="61"/>
    </row>
    <row r="48" spans="1:5" ht="13.5">
      <c r="A48" s="76">
        <v>45</v>
      </c>
      <c r="B48" s="61">
        <f>IF('（男子）個人種目エントリー'!D47&gt;0,'（男子）個人種目エントリー'!D47,"")</f>
      </c>
      <c r="C48" s="61">
        <f>IF('（男子）個人種目エントリー'!E47&gt;0,'（男子）個人種目エントリー'!E47,"")</f>
      </c>
      <c r="D48" s="61"/>
      <c r="E48" s="61"/>
    </row>
    <row r="49" spans="1:5" ht="13.5">
      <c r="A49" s="76">
        <v>46</v>
      </c>
      <c r="B49" s="61">
        <f>IF('（男子）個人種目エントリー'!D48&gt;0,'（男子）個人種目エントリー'!D48,"")</f>
      </c>
      <c r="C49" s="61">
        <f>IF('（男子）個人種目エントリー'!E48&gt;0,'（男子）個人種目エントリー'!E48,"")</f>
      </c>
      <c r="D49" s="61"/>
      <c r="E49" s="61"/>
    </row>
    <row r="50" spans="1:5" ht="13.5">
      <c r="A50" s="76">
        <v>47</v>
      </c>
      <c r="B50" s="61">
        <f>IF('（男子）個人種目エントリー'!D49&gt;0,'（男子）個人種目エントリー'!D49,"")</f>
      </c>
      <c r="C50" s="61">
        <f>IF('（男子）個人種目エントリー'!E49&gt;0,'（男子）個人種目エントリー'!E49,"")</f>
      </c>
      <c r="D50" s="61"/>
      <c r="E50" s="61"/>
    </row>
    <row r="51" spans="1:5" ht="13.5">
      <c r="A51" s="76">
        <v>48</v>
      </c>
      <c r="B51" s="61">
        <f>IF('（男子）個人種目エントリー'!D50&gt;0,'（男子）個人種目エントリー'!D50,"")</f>
      </c>
      <c r="C51" s="61">
        <f>IF('（男子）個人種目エントリー'!E50&gt;0,'（男子）個人種目エントリー'!E50,"")</f>
      </c>
      <c r="D51" s="61"/>
      <c r="E51" s="61"/>
    </row>
    <row r="52" spans="1:5" ht="13.5">
      <c r="A52" s="76">
        <v>49</v>
      </c>
      <c r="B52" s="61">
        <f>IF('（男子）個人種目エントリー'!D51&gt;0,'（男子）個人種目エントリー'!D51,"")</f>
      </c>
      <c r="C52" s="61">
        <f>IF('（男子）個人種目エントリー'!E51&gt;0,'（男子）個人種目エントリー'!E51,"")</f>
      </c>
      <c r="D52" s="61"/>
      <c r="E52" s="61"/>
    </row>
    <row r="53" spans="1:5" ht="13.5">
      <c r="A53" s="76">
        <v>50</v>
      </c>
      <c r="B53" s="61">
        <f>IF('（男子）個人種目エントリー'!D52&gt;0,'（男子）個人種目エントリー'!D52,"")</f>
      </c>
      <c r="C53" s="61">
        <f>IF('（男子）個人種目エントリー'!E52&gt;0,'（男子）個人種目エントリー'!E52,"")</f>
      </c>
      <c r="D53" s="61"/>
      <c r="E53" s="61"/>
    </row>
    <row r="54" spans="1:5" ht="13.5">
      <c r="A54" s="76">
        <v>51</v>
      </c>
      <c r="B54" s="61">
        <f>IF('（女子）個人種目エントリー'!D3&gt;0,'（女子）個人種目エントリー'!D3,"")</f>
      </c>
      <c r="C54" s="61">
        <f>IF('（女子）個人種目エントリー'!E3&gt;0,'（女子）個人種目エントリー'!E3,"")</f>
      </c>
      <c r="D54" s="61"/>
      <c r="E54" s="61"/>
    </row>
    <row r="55" spans="1:5" ht="13.5">
      <c r="A55" s="76">
        <v>52</v>
      </c>
      <c r="B55" s="61">
        <f>IF('（女子）個人種目エントリー'!D4&gt;0,'（女子）個人種目エントリー'!D4,"")</f>
      </c>
      <c r="C55" s="61">
        <f>IF('（女子）個人種目エントリー'!E4&gt;0,'（女子）個人種目エントリー'!E4,"")</f>
      </c>
      <c r="D55" s="61"/>
      <c r="E55" s="61"/>
    </row>
    <row r="56" spans="1:5" ht="13.5">
      <c r="A56" s="76">
        <v>53</v>
      </c>
      <c r="B56" s="61">
        <f>IF('（女子）個人種目エントリー'!D5&gt;0,'（女子）個人種目エントリー'!D5,"")</f>
      </c>
      <c r="C56" s="61">
        <f>IF('（女子）個人種目エントリー'!E5&gt;0,'（女子）個人種目エントリー'!E5,"")</f>
      </c>
      <c r="D56" s="61"/>
      <c r="E56" s="61"/>
    </row>
    <row r="57" spans="1:5" ht="13.5">
      <c r="A57" s="76">
        <v>54</v>
      </c>
      <c r="B57" s="61">
        <f>IF('（女子）個人種目エントリー'!D6&gt;0,'（女子）個人種目エントリー'!D6,"")</f>
      </c>
      <c r="C57" s="61">
        <f>IF('（女子）個人種目エントリー'!E6&gt;0,'（女子）個人種目エントリー'!E6,"")</f>
      </c>
      <c r="D57" s="61"/>
      <c r="E57" s="61"/>
    </row>
    <row r="58" spans="1:5" ht="13.5">
      <c r="A58" s="76">
        <v>55</v>
      </c>
      <c r="B58" s="61">
        <f>IF('（女子）個人種目エントリー'!D7&gt;0,'（女子）個人種目エントリー'!D7,"")</f>
      </c>
      <c r="C58" s="61">
        <f>IF('（女子）個人種目エントリー'!E7&gt;0,'（女子）個人種目エントリー'!E7,"")</f>
      </c>
      <c r="D58" s="61"/>
      <c r="E58" s="61"/>
    </row>
    <row r="59" spans="1:5" ht="13.5">
      <c r="A59" s="76">
        <v>56</v>
      </c>
      <c r="B59" s="61">
        <f>IF('（女子）個人種目エントリー'!D8&gt;0,'（女子）個人種目エントリー'!D8,"")</f>
      </c>
      <c r="C59" s="61">
        <f>IF('（女子）個人種目エントリー'!E8&gt;0,'（女子）個人種目エントリー'!E8,"")</f>
      </c>
      <c r="D59" s="61"/>
      <c r="E59" s="61"/>
    </row>
    <row r="60" spans="1:5" ht="13.5">
      <c r="A60" s="76">
        <v>57</v>
      </c>
      <c r="B60" s="61">
        <f>IF('（女子）個人種目エントリー'!D9&gt;0,'（女子）個人種目エントリー'!D9,"")</f>
      </c>
      <c r="C60" s="61">
        <f>IF('（女子）個人種目エントリー'!E9&gt;0,'（女子）個人種目エントリー'!E9,"")</f>
      </c>
      <c r="D60" s="61"/>
      <c r="E60" s="61"/>
    </row>
    <row r="61" spans="1:5" ht="13.5">
      <c r="A61" s="76">
        <v>58</v>
      </c>
      <c r="B61" s="61">
        <f>IF('（女子）個人種目エントリー'!D10&gt;0,'（女子）個人種目エントリー'!D10,"")</f>
      </c>
      <c r="C61" s="61">
        <f>IF('（女子）個人種目エントリー'!E10&gt;0,'（女子）個人種目エントリー'!E10,"")</f>
      </c>
      <c r="D61" s="61"/>
      <c r="E61" s="61"/>
    </row>
    <row r="62" spans="1:5" ht="13.5">
      <c r="A62" s="76">
        <v>59</v>
      </c>
      <c r="B62" s="61">
        <f>IF('（女子）個人種目エントリー'!D11&gt;0,'（女子）個人種目エントリー'!D11,"")</f>
      </c>
      <c r="C62" s="61">
        <f>IF('（女子）個人種目エントリー'!E11&gt;0,'（女子）個人種目エントリー'!E11,"")</f>
      </c>
      <c r="D62" s="61"/>
      <c r="E62" s="61"/>
    </row>
    <row r="63" spans="1:5" ht="13.5">
      <c r="A63" s="76">
        <v>60</v>
      </c>
      <c r="B63" s="61">
        <f>IF('（女子）個人種目エントリー'!D12&gt;0,'（女子）個人種目エントリー'!D12,"")</f>
      </c>
      <c r="C63" s="61">
        <f>IF('（女子）個人種目エントリー'!E12&gt;0,'（女子）個人種目エントリー'!E12,"")</f>
      </c>
      <c r="D63" s="61"/>
      <c r="E63" s="61"/>
    </row>
    <row r="64" spans="1:5" ht="13.5">
      <c r="A64" s="76">
        <v>61</v>
      </c>
      <c r="B64" s="61">
        <f>IF('（女子）個人種目エントリー'!D13&gt;0,'（女子）個人種目エントリー'!D13,"")</f>
      </c>
      <c r="C64" s="61">
        <f>IF('（女子）個人種目エントリー'!E13&gt;0,'（女子）個人種目エントリー'!E13,"")</f>
      </c>
      <c r="D64" s="61"/>
      <c r="E64" s="61"/>
    </row>
    <row r="65" spans="1:5" ht="13.5">
      <c r="A65" s="76">
        <v>62</v>
      </c>
      <c r="B65" s="61">
        <f>IF('（女子）個人種目エントリー'!D14&gt;0,'（女子）個人種目エントリー'!D14,"")</f>
      </c>
      <c r="C65" s="61">
        <f>IF('（女子）個人種目エントリー'!E14&gt;0,'（女子）個人種目エントリー'!E14,"")</f>
      </c>
      <c r="D65" s="61"/>
      <c r="E65" s="61"/>
    </row>
    <row r="66" spans="1:5" ht="13.5">
      <c r="A66" s="76">
        <v>63</v>
      </c>
      <c r="B66" s="61">
        <f>IF('（女子）個人種目エントリー'!D15&gt;0,'（女子）個人種目エントリー'!D15,"")</f>
      </c>
      <c r="C66" s="61">
        <f>IF('（女子）個人種目エントリー'!E15&gt;0,'（女子）個人種目エントリー'!E15,"")</f>
      </c>
      <c r="D66" s="61"/>
      <c r="E66" s="61"/>
    </row>
    <row r="67" spans="1:5" ht="13.5">
      <c r="A67" s="76">
        <v>64</v>
      </c>
      <c r="B67" s="61">
        <f>IF('（女子）個人種目エントリー'!D16&gt;0,'（女子）個人種目エントリー'!D16,"")</f>
      </c>
      <c r="C67" s="61">
        <f>IF('（女子）個人種目エントリー'!E16&gt;0,'（女子）個人種目エントリー'!E16,"")</f>
      </c>
      <c r="D67" s="61"/>
      <c r="E67" s="61"/>
    </row>
    <row r="68" spans="1:5" ht="13.5">
      <c r="A68" s="76">
        <v>65</v>
      </c>
      <c r="B68" s="61">
        <f>IF('（女子）個人種目エントリー'!D17&gt;0,'（女子）個人種目エントリー'!D17,"")</f>
      </c>
      <c r="C68" s="61">
        <f>IF('（女子）個人種目エントリー'!E17&gt;0,'（女子）個人種目エントリー'!E17,"")</f>
      </c>
      <c r="D68" s="61"/>
      <c r="E68" s="61"/>
    </row>
    <row r="69" spans="1:5" ht="13.5">
      <c r="A69" s="76">
        <v>66</v>
      </c>
      <c r="B69" s="61">
        <f>IF('（女子）個人種目エントリー'!D18&gt;0,'（女子）個人種目エントリー'!D18,"")</f>
      </c>
      <c r="C69" s="61">
        <f>IF('（女子）個人種目エントリー'!E18&gt;0,'（女子）個人種目エントリー'!E18,"")</f>
      </c>
      <c r="D69" s="61"/>
      <c r="E69" s="61"/>
    </row>
    <row r="70" spans="1:5" ht="13.5">
      <c r="A70" s="76">
        <v>67</v>
      </c>
      <c r="B70" s="61">
        <f>IF('（女子）個人種目エントリー'!D19&gt;0,'（女子）個人種目エントリー'!D19,"")</f>
      </c>
      <c r="C70" s="61">
        <f>IF('（女子）個人種目エントリー'!E19&gt;0,'（女子）個人種目エントリー'!E19,"")</f>
      </c>
      <c r="D70" s="61"/>
      <c r="E70" s="61"/>
    </row>
    <row r="71" spans="1:5" ht="13.5">
      <c r="A71" s="76">
        <v>68</v>
      </c>
      <c r="B71" s="61">
        <f>IF('（女子）個人種目エントリー'!D20&gt;0,'（女子）個人種目エントリー'!D20,"")</f>
      </c>
      <c r="C71" s="61">
        <f>IF('（女子）個人種目エントリー'!E20&gt;0,'（女子）個人種目エントリー'!E20,"")</f>
      </c>
      <c r="D71" s="61"/>
      <c r="E71" s="61"/>
    </row>
    <row r="72" spans="1:5" ht="13.5">
      <c r="A72" s="76">
        <v>69</v>
      </c>
      <c r="B72" s="61">
        <f>IF('（女子）個人種目エントリー'!D21&gt;0,'（女子）個人種目エントリー'!D21,"")</f>
      </c>
      <c r="C72" s="61">
        <f>IF('（女子）個人種目エントリー'!E21&gt;0,'（女子）個人種目エントリー'!E21,"")</f>
      </c>
      <c r="D72" s="61"/>
      <c r="E72" s="61"/>
    </row>
    <row r="73" spans="1:5" ht="13.5">
      <c r="A73" s="76">
        <v>70</v>
      </c>
      <c r="B73" s="61">
        <f>IF('（女子）個人種目エントリー'!D22&gt;0,'（女子）個人種目エントリー'!D22,"")</f>
      </c>
      <c r="C73" s="61">
        <f>IF('（女子）個人種目エントリー'!E22&gt;0,'（女子）個人種目エントリー'!E22,"")</f>
      </c>
      <c r="D73" s="61"/>
      <c r="E73" s="61"/>
    </row>
    <row r="74" spans="1:5" ht="13.5">
      <c r="A74" s="76">
        <v>71</v>
      </c>
      <c r="B74" s="61">
        <f>IF('（女子）個人種目エントリー'!D23&gt;0,'（女子）個人種目エントリー'!D23,"")</f>
      </c>
      <c r="C74" s="61">
        <f>IF('（女子）個人種目エントリー'!E23&gt;0,'（女子）個人種目エントリー'!E23,"")</f>
      </c>
      <c r="D74" s="61"/>
      <c r="E74" s="61"/>
    </row>
    <row r="75" spans="1:5" ht="13.5">
      <c r="A75" s="76">
        <v>72</v>
      </c>
      <c r="B75" s="61">
        <f>IF('（女子）個人種目エントリー'!D24&gt;0,'（女子）個人種目エントリー'!D24,"")</f>
      </c>
      <c r="C75" s="61">
        <f>IF('（女子）個人種目エントリー'!E24&gt;0,'（女子）個人種目エントリー'!E24,"")</f>
      </c>
      <c r="D75" s="61"/>
      <c r="E75" s="61"/>
    </row>
    <row r="76" spans="1:5" ht="13.5">
      <c r="A76" s="76">
        <v>73</v>
      </c>
      <c r="B76" s="61">
        <f>IF('（女子）個人種目エントリー'!D25&gt;0,'（女子）個人種目エントリー'!D25,"")</f>
      </c>
      <c r="C76" s="61">
        <f>IF('（女子）個人種目エントリー'!E25&gt;0,'（女子）個人種目エントリー'!E25,"")</f>
      </c>
      <c r="D76" s="61"/>
      <c r="E76" s="61"/>
    </row>
    <row r="77" spans="1:5" ht="13.5">
      <c r="A77" s="76">
        <v>74</v>
      </c>
      <c r="B77" s="61">
        <f>IF('（女子）個人種目エントリー'!D26&gt;0,'（女子）個人種目エントリー'!D26,"")</f>
      </c>
      <c r="C77" s="61">
        <f>IF('（女子）個人種目エントリー'!E26&gt;0,'（女子）個人種目エントリー'!E26,"")</f>
      </c>
      <c r="D77" s="61"/>
      <c r="E77" s="61"/>
    </row>
    <row r="78" spans="1:5" ht="13.5">
      <c r="A78" s="76">
        <v>75</v>
      </c>
      <c r="B78" s="61">
        <f>IF('（女子）個人種目エントリー'!D27&gt;0,'（女子）個人種目エントリー'!D27,"")</f>
      </c>
      <c r="C78" s="61">
        <f>IF('（女子）個人種目エントリー'!E27&gt;0,'（女子）個人種目エントリー'!E27,"")</f>
      </c>
      <c r="D78" s="61"/>
      <c r="E78" s="61"/>
    </row>
    <row r="79" spans="1:5" ht="13.5">
      <c r="A79" s="76">
        <v>76</v>
      </c>
      <c r="B79" s="61">
        <f>IF('（女子）個人種目エントリー'!D28&gt;0,'（女子）個人種目エントリー'!D28,"")</f>
      </c>
      <c r="C79" s="61">
        <f>IF('（女子）個人種目エントリー'!E28&gt;0,'（女子）個人種目エントリー'!E28,"")</f>
      </c>
      <c r="D79" s="61"/>
      <c r="E79" s="61"/>
    </row>
    <row r="80" spans="1:5" ht="13.5">
      <c r="A80" s="76">
        <v>77</v>
      </c>
      <c r="B80" s="61">
        <f>IF('（女子）個人種目エントリー'!D29&gt;0,'（女子）個人種目エントリー'!D29,"")</f>
      </c>
      <c r="C80" s="61">
        <f>IF('（女子）個人種目エントリー'!E29&gt;0,'（女子）個人種目エントリー'!E29,"")</f>
      </c>
      <c r="D80" s="61"/>
      <c r="E80" s="61"/>
    </row>
    <row r="81" spans="1:5" ht="13.5">
      <c r="A81" s="76">
        <v>78</v>
      </c>
      <c r="B81" s="61">
        <f>IF('（女子）個人種目エントリー'!D30&gt;0,'（女子）個人種目エントリー'!D30,"")</f>
      </c>
      <c r="C81" s="61">
        <f>IF('（女子）個人種目エントリー'!E30&gt;0,'（女子）個人種目エントリー'!E30,"")</f>
      </c>
      <c r="D81" s="61"/>
      <c r="E81" s="61"/>
    </row>
    <row r="82" spans="1:5" ht="13.5">
      <c r="A82" s="76">
        <v>79</v>
      </c>
      <c r="B82" s="61">
        <f>IF('（女子）個人種目エントリー'!D31&gt;0,'（女子）個人種目エントリー'!D31,"")</f>
      </c>
      <c r="C82" s="61">
        <f>IF('（女子）個人種目エントリー'!E31&gt;0,'（女子）個人種目エントリー'!E31,"")</f>
      </c>
      <c r="D82" s="61"/>
      <c r="E82" s="61"/>
    </row>
    <row r="83" spans="1:5" ht="13.5">
      <c r="A83" s="76">
        <v>80</v>
      </c>
      <c r="B83" s="61">
        <f>IF('（女子）個人種目エントリー'!D32&gt;0,'（女子）個人種目エントリー'!D32,"")</f>
      </c>
      <c r="C83" s="61">
        <f>IF('（女子）個人種目エントリー'!E32&gt;0,'（女子）個人種目エントリー'!E32,"")</f>
      </c>
      <c r="D83" s="61"/>
      <c r="E83" s="61"/>
    </row>
    <row r="84" spans="1:5" ht="13.5">
      <c r="A84" s="76">
        <v>81</v>
      </c>
      <c r="B84" s="61">
        <f>IF('（女子）個人種目エントリー'!D33&gt;0,'（女子）個人種目エントリー'!D33,"")</f>
      </c>
      <c r="C84" s="61">
        <f>IF('（女子）個人種目エントリー'!E33&gt;0,'（女子）個人種目エントリー'!E33,"")</f>
      </c>
      <c r="D84" s="61"/>
      <c r="E84" s="61"/>
    </row>
    <row r="85" spans="1:5" ht="13.5">
      <c r="A85" s="76">
        <v>82</v>
      </c>
      <c r="B85" s="61">
        <f>IF('（女子）個人種目エントリー'!D34&gt;0,'（女子）個人種目エントリー'!D34,"")</f>
      </c>
      <c r="C85" s="61">
        <f>IF('（女子）個人種目エントリー'!E34&gt;0,'（女子）個人種目エントリー'!E34,"")</f>
      </c>
      <c r="D85" s="61"/>
      <c r="E85" s="61"/>
    </row>
    <row r="86" spans="1:5" ht="13.5">
      <c r="A86" s="76">
        <v>83</v>
      </c>
      <c r="B86" s="61">
        <f>IF('（女子）個人種目エントリー'!D35&gt;0,'（女子）個人種目エントリー'!D35,"")</f>
      </c>
      <c r="C86" s="61">
        <f>IF('（女子）個人種目エントリー'!E35&gt;0,'（女子）個人種目エントリー'!E35,"")</f>
      </c>
      <c r="D86" s="61"/>
      <c r="E86" s="61"/>
    </row>
    <row r="87" spans="1:5" ht="13.5">
      <c r="A87" s="76">
        <v>84</v>
      </c>
      <c r="B87" s="61">
        <f>IF('（女子）個人種目エントリー'!D36&gt;0,'（女子）個人種目エントリー'!D36,"")</f>
      </c>
      <c r="C87" s="61">
        <f>IF('（女子）個人種目エントリー'!E36&gt;0,'（女子）個人種目エントリー'!E36,"")</f>
      </c>
      <c r="D87" s="61"/>
      <c r="E87" s="61"/>
    </row>
    <row r="88" spans="1:5" ht="13.5">
      <c r="A88" s="76">
        <v>85</v>
      </c>
      <c r="B88" s="61">
        <f>IF('（女子）個人種目エントリー'!D37&gt;0,'（女子）個人種目エントリー'!D37,"")</f>
      </c>
      <c r="C88" s="61">
        <f>IF('（女子）個人種目エントリー'!E37&gt;0,'（女子）個人種目エントリー'!E37,"")</f>
      </c>
      <c r="D88" s="61"/>
      <c r="E88" s="61"/>
    </row>
    <row r="89" spans="1:5" ht="13.5">
      <c r="A89" s="76">
        <v>86</v>
      </c>
      <c r="B89" s="61">
        <f>IF('（女子）個人種目エントリー'!D38&gt;0,'（女子）個人種目エントリー'!D38,"")</f>
      </c>
      <c r="C89" s="61">
        <f>IF('（女子）個人種目エントリー'!E38&gt;0,'（女子）個人種目エントリー'!E38,"")</f>
      </c>
      <c r="D89" s="61"/>
      <c r="E89" s="61"/>
    </row>
    <row r="90" spans="1:5" ht="13.5">
      <c r="A90" s="76">
        <v>87</v>
      </c>
      <c r="B90" s="61">
        <f>IF('（女子）個人種目エントリー'!D39&gt;0,'（女子）個人種目エントリー'!D39,"")</f>
      </c>
      <c r="C90" s="61">
        <f>IF('（女子）個人種目エントリー'!E39&gt;0,'（女子）個人種目エントリー'!E39,"")</f>
      </c>
      <c r="D90" s="61"/>
      <c r="E90" s="61"/>
    </row>
    <row r="91" spans="1:5" ht="13.5">
      <c r="A91" s="76">
        <v>88</v>
      </c>
      <c r="B91" s="61">
        <f>IF('（女子）個人種目エントリー'!D40&gt;0,'（女子）個人種目エントリー'!D40,"")</f>
      </c>
      <c r="C91" s="61">
        <f>IF('（女子）個人種目エントリー'!E40&gt;0,'（女子）個人種目エントリー'!E40,"")</f>
      </c>
      <c r="D91" s="61"/>
      <c r="E91" s="61"/>
    </row>
    <row r="92" spans="1:5" ht="13.5">
      <c r="A92" s="76">
        <v>89</v>
      </c>
      <c r="B92" s="61">
        <f>IF('（女子）個人種目エントリー'!D41&gt;0,'（女子）個人種目エントリー'!D41,"")</f>
      </c>
      <c r="C92" s="61">
        <f>IF('（女子）個人種目エントリー'!E41&gt;0,'（女子）個人種目エントリー'!E41,"")</f>
      </c>
      <c r="D92" s="61"/>
      <c r="E92" s="61"/>
    </row>
    <row r="93" spans="1:5" ht="13.5">
      <c r="A93" s="76">
        <v>90</v>
      </c>
      <c r="B93" s="61">
        <f>IF('（女子）個人種目エントリー'!D42&gt;0,'（女子）個人種目エントリー'!D42,"")</f>
      </c>
      <c r="C93" s="61">
        <f>IF('（女子）個人種目エントリー'!E42&gt;0,'（女子）個人種目エントリー'!E42,"")</f>
      </c>
      <c r="D93" s="61"/>
      <c r="E93" s="61"/>
    </row>
    <row r="94" spans="1:5" ht="13.5">
      <c r="A94" s="76">
        <v>91</v>
      </c>
      <c r="B94" s="61">
        <f>IF('（女子）個人種目エントリー'!D43&gt;0,'（女子）個人種目エントリー'!D43,"")</f>
      </c>
      <c r="C94" s="61">
        <f>IF('（女子）個人種目エントリー'!E43&gt;0,'（女子）個人種目エントリー'!E43,"")</f>
      </c>
      <c r="D94" s="61"/>
      <c r="E94" s="61"/>
    </row>
    <row r="95" spans="1:5" ht="13.5">
      <c r="A95" s="76">
        <v>92</v>
      </c>
      <c r="B95" s="61">
        <f>IF('（女子）個人種目エントリー'!D44&gt;0,'（女子）個人種目エントリー'!D44,"")</f>
      </c>
      <c r="C95" s="61">
        <f>IF('（女子）個人種目エントリー'!E44&gt;0,'（女子）個人種目エントリー'!E44,"")</f>
      </c>
      <c r="D95" s="61"/>
      <c r="E95" s="61"/>
    </row>
    <row r="96" spans="1:5" ht="13.5">
      <c r="A96" s="76">
        <v>93</v>
      </c>
      <c r="B96" s="61">
        <f>IF('（女子）個人種目エントリー'!D45&gt;0,'（女子）個人種目エントリー'!D45,"")</f>
      </c>
      <c r="C96" s="61">
        <f>IF('（女子）個人種目エントリー'!E45&gt;0,'（女子）個人種目エントリー'!E45,"")</f>
      </c>
      <c r="D96" s="61"/>
      <c r="E96" s="61"/>
    </row>
    <row r="97" spans="1:5" ht="13.5">
      <c r="A97" s="76">
        <v>94</v>
      </c>
      <c r="B97" s="61">
        <f>IF('（女子）個人種目エントリー'!D46&gt;0,'（女子）個人種目エントリー'!D46,"")</f>
      </c>
      <c r="C97" s="61">
        <f>IF('（女子）個人種目エントリー'!E46&gt;0,'（女子）個人種目エントリー'!E46,"")</f>
      </c>
      <c r="D97" s="61"/>
      <c r="E97" s="61"/>
    </row>
    <row r="98" spans="1:5" ht="13.5">
      <c r="A98" s="76">
        <v>95</v>
      </c>
      <c r="B98" s="61">
        <f>IF('（女子）個人種目エントリー'!D47&gt;0,'（女子）個人種目エントリー'!D47,"")</f>
      </c>
      <c r="C98" s="61">
        <f>IF('（女子）個人種目エントリー'!E47&gt;0,'（女子）個人種目エントリー'!E47,"")</f>
      </c>
      <c r="D98" s="61"/>
      <c r="E98" s="61"/>
    </row>
    <row r="99" spans="1:5" ht="13.5">
      <c r="A99" s="76">
        <v>96</v>
      </c>
      <c r="B99" s="61">
        <f>IF('（女子）個人種目エントリー'!D48&gt;0,'（女子）個人種目エントリー'!D48,"")</f>
      </c>
      <c r="C99" s="61">
        <f>IF('（女子）個人種目エントリー'!E48&gt;0,'（女子）個人種目エントリー'!E48,"")</f>
      </c>
      <c r="D99" s="61"/>
      <c r="E99" s="61"/>
    </row>
    <row r="100" spans="1:5" ht="13.5">
      <c r="A100" s="76">
        <v>97</v>
      </c>
      <c r="B100" s="61">
        <f>IF('（女子）個人種目エントリー'!D49&gt;0,'（女子）個人種目エントリー'!D49,"")</f>
      </c>
      <c r="C100" s="61">
        <f>IF('（女子）個人種目エントリー'!E49&gt;0,'（女子）個人種目エントリー'!E49,"")</f>
      </c>
      <c r="D100" s="61"/>
      <c r="E100" s="61"/>
    </row>
    <row r="101" spans="1:5" ht="13.5">
      <c r="A101" s="76">
        <v>98</v>
      </c>
      <c r="B101" s="61">
        <f>IF('（女子）個人種目エントリー'!D50&gt;0,'（女子）個人種目エントリー'!D50,"")</f>
      </c>
      <c r="C101" s="61">
        <f>IF('（女子）個人種目エントリー'!E50&gt;0,'（女子）個人種目エントリー'!E50,"")</f>
      </c>
      <c r="D101" s="61"/>
      <c r="E101" s="61"/>
    </row>
    <row r="102" spans="1:5" ht="13.5">
      <c r="A102" s="76">
        <v>99</v>
      </c>
      <c r="B102" s="61">
        <f>IF('（女子）個人種目エントリー'!D51&gt;0,'（女子）個人種目エントリー'!D51,"")</f>
      </c>
      <c r="C102" s="61">
        <f>IF('（女子）個人種目エントリー'!E51&gt;0,'（女子）個人種目エントリー'!E51,"")</f>
      </c>
      <c r="D102" s="61"/>
      <c r="E102" s="61"/>
    </row>
    <row r="103" spans="1:5" ht="13.5">
      <c r="A103" s="76">
        <v>100</v>
      </c>
      <c r="B103" s="61">
        <f>IF('（女子）個人種目エントリー'!D52&gt;0,'（女子）個人種目エントリー'!D52,"")</f>
      </c>
      <c r="C103" s="61">
        <f>IF('（女子）個人種目エントリー'!E52&gt;0,'（女子）個人種目エントリー'!E52,"")</f>
      </c>
      <c r="D103" s="61"/>
      <c r="E103" s="61"/>
    </row>
    <row r="104" spans="1:5" ht="13.5">
      <c r="A104" s="61"/>
      <c r="B104" s="61"/>
      <c r="C104" s="61"/>
      <c r="D104" s="61"/>
      <c r="E104" s="61"/>
    </row>
    <row r="105" spans="1:5" ht="13.5">
      <c r="A105" s="61"/>
      <c r="B105" s="61"/>
      <c r="C105" s="61"/>
      <c r="D105" s="61"/>
      <c r="E105" s="61"/>
    </row>
    <row r="106" spans="1:5" ht="13.5">
      <c r="A106" s="61"/>
      <c r="B106" s="61"/>
      <c r="C106" s="61"/>
      <c r="D106" s="61"/>
      <c r="E106" s="61"/>
    </row>
    <row r="107" spans="1:5" ht="13.5">
      <c r="A107" s="61"/>
      <c r="B107" s="61"/>
      <c r="C107" s="61"/>
      <c r="D107" s="61"/>
      <c r="E107" s="61"/>
    </row>
    <row r="108" spans="1:5" ht="13.5">
      <c r="A108" s="61"/>
      <c r="B108" s="61"/>
      <c r="C108" s="61"/>
      <c r="D108" s="61"/>
      <c r="E108" s="61"/>
    </row>
    <row r="109" spans="1:5" ht="13.5">
      <c r="A109" s="61"/>
      <c r="B109" s="61"/>
      <c r="C109" s="61"/>
      <c r="D109" s="61"/>
      <c r="E109" s="61"/>
    </row>
    <row r="110" spans="1:5" ht="13.5">
      <c r="A110" s="61"/>
      <c r="B110" s="61"/>
      <c r="C110" s="61"/>
      <c r="D110" s="61"/>
      <c r="E110" s="61"/>
    </row>
    <row r="111" spans="1:5" ht="13.5">
      <c r="A111" s="61"/>
      <c r="B111" s="61"/>
      <c r="C111" s="61"/>
      <c r="D111" s="61"/>
      <c r="E111" s="61"/>
    </row>
    <row r="112" spans="1:5" ht="13.5">
      <c r="A112" s="61"/>
      <c r="B112" s="61"/>
      <c r="C112" s="61"/>
      <c r="D112" s="61"/>
      <c r="E112" s="61"/>
    </row>
    <row r="113" spans="1:5" ht="13.5">
      <c r="A113" s="61"/>
      <c r="B113" s="61"/>
      <c r="C113" s="61"/>
      <c r="D113" s="61"/>
      <c r="E113" s="61"/>
    </row>
  </sheetData>
  <sheetProtection password="CF4F" sheet="1"/>
  <mergeCells count="1">
    <mergeCell ref="A1:B1"/>
  </mergeCells>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dimension ref="A1:P29"/>
  <sheetViews>
    <sheetView showGridLines="0" zoomScalePageLayoutView="0" workbookViewId="0" topLeftCell="A1">
      <selection activeCell="P3" sqref="P3:P5"/>
    </sheetView>
  </sheetViews>
  <sheetFormatPr defaultColWidth="9.00390625" defaultRowHeight="13.5"/>
  <cols>
    <col min="1" max="1" width="3.625" style="1" customWidth="1"/>
    <col min="2" max="2" width="8.625" style="1" customWidth="1"/>
    <col min="3" max="3" width="9.00390625" style="2" customWidth="1"/>
    <col min="4" max="4" width="2.00390625" style="1" customWidth="1"/>
    <col min="5" max="5" width="7.375" style="1" customWidth="1"/>
    <col min="6" max="6" width="7.625" style="2" customWidth="1"/>
    <col min="7" max="7" width="1.75390625" style="1" customWidth="1"/>
    <col min="8" max="8" width="9.00390625" style="1" customWidth="1"/>
    <col min="9" max="9" width="20.625" style="14" customWidth="1"/>
    <col min="10" max="10" width="2.125" style="1" customWidth="1"/>
    <col min="11" max="11" width="24.875" style="0" customWidth="1"/>
    <col min="14" max="14" width="6.625" style="0" customWidth="1"/>
    <col min="15" max="15" width="1.75390625" style="0" customWidth="1"/>
    <col min="16" max="16" width="12.00390625" style="0" customWidth="1"/>
  </cols>
  <sheetData>
    <row r="1" ht="18.75">
      <c r="B1" s="1" t="s">
        <v>5</v>
      </c>
    </row>
    <row r="2" spans="2:16" ht="18.75">
      <c r="B2" s="207" t="s">
        <v>2</v>
      </c>
      <c r="C2" s="207"/>
      <c r="E2" s="207" t="s">
        <v>3</v>
      </c>
      <c r="F2" s="207"/>
      <c r="H2" s="207" t="s">
        <v>32</v>
      </c>
      <c r="I2" s="207"/>
      <c r="K2" s="23" t="s">
        <v>56</v>
      </c>
      <c r="L2" s="23" t="s">
        <v>55</v>
      </c>
      <c r="M2" s="23" t="s">
        <v>54</v>
      </c>
      <c r="N2" s="6" t="s">
        <v>0</v>
      </c>
      <c r="P2" s="87" t="s">
        <v>120</v>
      </c>
    </row>
    <row r="3" spans="1:16" s="3" customFormat="1" ht="18.75">
      <c r="A3" s="2"/>
      <c r="B3" s="6" t="s">
        <v>0</v>
      </c>
      <c r="C3" s="6" t="s">
        <v>4</v>
      </c>
      <c r="D3" s="2"/>
      <c r="E3" s="6" t="s">
        <v>0</v>
      </c>
      <c r="F3" s="6" t="s">
        <v>4</v>
      </c>
      <c r="G3" s="2"/>
      <c r="H3" s="6" t="s">
        <v>33</v>
      </c>
      <c r="I3" s="15" t="s">
        <v>34</v>
      </c>
      <c r="J3" s="2"/>
      <c r="K3" s="6" t="s">
        <v>4</v>
      </c>
      <c r="L3" s="6" t="s">
        <v>4</v>
      </c>
      <c r="M3" s="6" t="s">
        <v>4</v>
      </c>
      <c r="N3" s="6" t="s">
        <v>4</v>
      </c>
      <c r="P3" s="6" t="s">
        <v>4</v>
      </c>
    </row>
    <row r="4" spans="1:16" s="3" customFormat="1" ht="18.75">
      <c r="A4" s="2"/>
      <c r="B4" s="27"/>
      <c r="C4" s="27"/>
      <c r="D4" s="2"/>
      <c r="E4" s="27"/>
      <c r="F4" s="27"/>
      <c r="G4" s="2"/>
      <c r="H4" s="27"/>
      <c r="I4" s="28"/>
      <c r="J4" s="2"/>
      <c r="K4" s="34"/>
      <c r="L4" s="34"/>
      <c r="M4" s="34"/>
      <c r="N4" s="4"/>
      <c r="P4" s="34"/>
    </row>
    <row r="5" spans="1:16" s="3" customFormat="1" ht="18.75">
      <c r="A5" s="2"/>
      <c r="B5" s="5">
        <v>3</v>
      </c>
      <c r="C5" s="4" t="s">
        <v>1</v>
      </c>
      <c r="D5" s="2"/>
      <c r="E5" s="5">
        <v>24</v>
      </c>
      <c r="F5" s="4" t="s">
        <v>119</v>
      </c>
      <c r="G5" s="2"/>
      <c r="H5" s="5">
        <v>1</v>
      </c>
      <c r="I5" s="16" t="s">
        <v>79</v>
      </c>
      <c r="J5" s="2"/>
      <c r="K5" s="5" t="s">
        <v>91</v>
      </c>
      <c r="L5" s="4" t="s">
        <v>25</v>
      </c>
      <c r="M5" s="4" t="s">
        <v>93</v>
      </c>
      <c r="N5" s="4"/>
      <c r="P5" s="5" t="s">
        <v>121</v>
      </c>
    </row>
    <row r="6" spans="1:14" s="3" customFormat="1" ht="18.75">
      <c r="A6" s="2"/>
      <c r="B6" s="5">
        <v>6</v>
      </c>
      <c r="C6" s="4" t="s">
        <v>9</v>
      </c>
      <c r="D6" s="1"/>
      <c r="E6" s="5">
        <v>32</v>
      </c>
      <c r="F6" s="4" t="s">
        <v>10</v>
      </c>
      <c r="G6" s="1"/>
      <c r="H6" s="5">
        <v>2</v>
      </c>
      <c r="I6" s="16" t="s">
        <v>80</v>
      </c>
      <c r="J6" s="2"/>
      <c r="K6" s="5" t="s">
        <v>92</v>
      </c>
      <c r="L6" s="4" t="s">
        <v>84</v>
      </c>
      <c r="M6" s="4" t="s">
        <v>93</v>
      </c>
      <c r="N6" s="4"/>
    </row>
    <row r="7" spans="1:14" s="3" customFormat="1" ht="18.75">
      <c r="A7" s="2"/>
      <c r="B7" s="5">
        <v>7</v>
      </c>
      <c r="C7" s="4" t="s">
        <v>10</v>
      </c>
      <c r="D7" s="1"/>
      <c r="E7" s="5">
        <v>40</v>
      </c>
      <c r="F7" s="4" t="s">
        <v>11</v>
      </c>
      <c r="G7" s="1"/>
      <c r="H7" s="5">
        <v>3</v>
      </c>
      <c r="I7" s="16" t="s">
        <v>81</v>
      </c>
      <c r="J7" s="2"/>
      <c r="K7" s="5" t="s">
        <v>95</v>
      </c>
      <c r="L7" s="4" t="s">
        <v>84</v>
      </c>
      <c r="M7" s="4" t="s">
        <v>94</v>
      </c>
      <c r="N7" s="4"/>
    </row>
    <row r="8" spans="1:14" s="3" customFormat="1" ht="18.75">
      <c r="A8" s="2"/>
      <c r="B8" s="5">
        <v>8</v>
      </c>
      <c r="C8" s="4" t="s">
        <v>11</v>
      </c>
      <c r="D8" s="1"/>
      <c r="E8" s="5">
        <v>48</v>
      </c>
      <c r="F8" s="4" t="s">
        <v>12</v>
      </c>
      <c r="G8" s="1"/>
      <c r="H8" s="5">
        <v>4</v>
      </c>
      <c r="I8" s="16" t="s">
        <v>82</v>
      </c>
      <c r="J8" s="1"/>
      <c r="K8" s="5" t="s">
        <v>96</v>
      </c>
      <c r="L8" s="4" t="s">
        <v>84</v>
      </c>
      <c r="M8" s="4" t="s">
        <v>94</v>
      </c>
      <c r="N8" s="4"/>
    </row>
    <row r="9" spans="1:9" s="3" customFormat="1" ht="18.75">
      <c r="A9" s="1"/>
      <c r="B9" s="5">
        <v>9</v>
      </c>
      <c r="C9" s="4" t="s">
        <v>12</v>
      </c>
      <c r="D9" s="1"/>
      <c r="E9" s="5">
        <v>56</v>
      </c>
      <c r="F9" s="4" t="s">
        <v>13</v>
      </c>
      <c r="G9" s="1"/>
      <c r="H9" s="5">
        <v>5</v>
      </c>
      <c r="I9" s="16" t="s">
        <v>37</v>
      </c>
    </row>
    <row r="10" spans="2:10" ht="18.75">
      <c r="B10" s="5">
        <v>10</v>
      </c>
      <c r="C10" s="4" t="s">
        <v>13</v>
      </c>
      <c r="E10" s="5">
        <v>64</v>
      </c>
      <c r="F10" s="4" t="s">
        <v>14</v>
      </c>
      <c r="H10" s="5">
        <v>6</v>
      </c>
      <c r="I10" s="16" t="s">
        <v>36</v>
      </c>
      <c r="J10"/>
    </row>
    <row r="11" spans="2:10" ht="18.75">
      <c r="B11" s="5">
        <v>11</v>
      </c>
      <c r="C11" s="4" t="s">
        <v>14</v>
      </c>
      <c r="E11" s="5">
        <v>72</v>
      </c>
      <c r="F11" s="4" t="s">
        <v>66</v>
      </c>
      <c r="H11" s="5">
        <v>7</v>
      </c>
      <c r="I11" s="16" t="s">
        <v>35</v>
      </c>
      <c r="J11"/>
    </row>
    <row r="12" spans="2:9" ht="18.75">
      <c r="B12" s="5">
        <v>12</v>
      </c>
      <c r="C12" s="4" t="s">
        <v>66</v>
      </c>
      <c r="E12" s="5">
        <v>119</v>
      </c>
      <c r="F12" s="4" t="s">
        <v>15</v>
      </c>
      <c r="H12" s="5">
        <v>8</v>
      </c>
      <c r="I12" s="16" t="s">
        <v>71</v>
      </c>
    </row>
    <row r="13" spans="2:9" ht="18.75">
      <c r="B13" s="5">
        <v>15</v>
      </c>
      <c r="C13" s="4" t="s">
        <v>15</v>
      </c>
      <c r="E13" s="5">
        <v>159</v>
      </c>
      <c r="F13" s="4" t="s">
        <v>113</v>
      </c>
      <c r="H13" s="5">
        <v>9</v>
      </c>
      <c r="I13" s="16" t="s">
        <v>83</v>
      </c>
    </row>
    <row r="14" spans="2:9" ht="18.75">
      <c r="B14" s="5">
        <v>18</v>
      </c>
      <c r="C14" s="4" t="s">
        <v>97</v>
      </c>
      <c r="E14" s="5">
        <v>199</v>
      </c>
      <c r="F14" s="4" t="s">
        <v>114</v>
      </c>
      <c r="H14" s="5">
        <v>10</v>
      </c>
      <c r="I14" s="16" t="s">
        <v>89</v>
      </c>
    </row>
    <row r="15" spans="2:9" ht="18.75">
      <c r="B15" s="5">
        <v>25</v>
      </c>
      <c r="C15" s="4" t="s">
        <v>98</v>
      </c>
      <c r="E15" s="5">
        <v>239</v>
      </c>
      <c r="F15" s="4" t="s">
        <v>115</v>
      </c>
      <c r="H15" s="5">
        <v>11</v>
      </c>
      <c r="I15" s="16" t="s">
        <v>90</v>
      </c>
    </row>
    <row r="16" spans="2:10" ht="18.75">
      <c r="B16" s="5">
        <v>30</v>
      </c>
      <c r="C16" s="4" t="s">
        <v>99</v>
      </c>
      <c r="E16" s="5">
        <v>279</v>
      </c>
      <c r="F16" s="4" t="s">
        <v>116</v>
      </c>
      <c r="G16"/>
      <c r="H16"/>
      <c r="I16"/>
      <c r="J16"/>
    </row>
    <row r="17" spans="2:10" ht="18.75">
      <c r="B17" s="5">
        <v>35</v>
      </c>
      <c r="C17" s="4" t="s">
        <v>100</v>
      </c>
      <c r="E17" s="5">
        <v>319</v>
      </c>
      <c r="F17" s="4" t="s">
        <v>117</v>
      </c>
      <c r="G17"/>
      <c r="H17"/>
      <c r="I17"/>
      <c r="J17"/>
    </row>
    <row r="18" spans="2:10" ht="18.75">
      <c r="B18" s="5">
        <v>40</v>
      </c>
      <c r="C18" s="4" t="s">
        <v>101</v>
      </c>
      <c r="F18" s="1"/>
      <c r="G18"/>
      <c r="H18"/>
      <c r="I18"/>
      <c r="J18"/>
    </row>
    <row r="19" spans="2:3" ht="18.75">
      <c r="B19" s="5">
        <v>45</v>
      </c>
      <c r="C19" s="4" t="s">
        <v>102</v>
      </c>
    </row>
    <row r="20" spans="2:3" ht="18.75">
      <c r="B20" s="5">
        <v>50</v>
      </c>
      <c r="C20" s="4" t="s">
        <v>103</v>
      </c>
    </row>
    <row r="21" spans="2:3" ht="18.75">
      <c r="B21" s="5">
        <v>55</v>
      </c>
      <c r="C21" s="4" t="s">
        <v>104</v>
      </c>
    </row>
    <row r="22" spans="2:3" ht="18.75">
      <c r="B22" s="5">
        <v>60</v>
      </c>
      <c r="C22" s="4" t="s">
        <v>105</v>
      </c>
    </row>
    <row r="23" spans="2:3" ht="18.75">
      <c r="B23" s="5">
        <v>65</v>
      </c>
      <c r="C23" s="4" t="s">
        <v>106</v>
      </c>
    </row>
    <row r="24" spans="2:3" ht="18.75">
      <c r="B24" s="5">
        <v>70</v>
      </c>
      <c r="C24" s="4" t="s">
        <v>107</v>
      </c>
    </row>
    <row r="25" spans="2:3" ht="18.75">
      <c r="B25" s="5">
        <v>75</v>
      </c>
      <c r="C25" s="4" t="s">
        <v>108</v>
      </c>
    </row>
    <row r="26" spans="2:3" ht="18.75">
      <c r="B26" s="5">
        <v>80</v>
      </c>
      <c r="C26" s="4" t="s">
        <v>109</v>
      </c>
    </row>
    <row r="27" spans="2:3" ht="18.75">
      <c r="B27" s="5">
        <v>85</v>
      </c>
      <c r="C27" s="4" t="s">
        <v>110</v>
      </c>
    </row>
    <row r="28" spans="2:3" ht="18.75">
      <c r="B28" s="5">
        <v>90</v>
      </c>
      <c r="C28" s="4" t="s">
        <v>111</v>
      </c>
    </row>
    <row r="29" spans="2:3" ht="18.75">
      <c r="B29" s="5">
        <v>95</v>
      </c>
      <c r="C29" s="4" t="s">
        <v>112</v>
      </c>
    </row>
  </sheetData>
  <sheetProtection/>
  <mergeCells count="3">
    <mergeCell ref="B2:C2"/>
    <mergeCell ref="E2:F2"/>
    <mergeCell ref="H2:I2"/>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C9"/>
  <sheetViews>
    <sheetView showGridLines="0" zoomScalePageLayoutView="0" workbookViewId="0" topLeftCell="A1">
      <selection activeCell="B5" sqref="B5"/>
    </sheetView>
  </sheetViews>
  <sheetFormatPr defaultColWidth="9.00390625" defaultRowHeight="13.5"/>
  <cols>
    <col min="1" max="1" width="3.375" style="0" customWidth="1"/>
    <col min="2" max="2" width="72.375" style="0" customWidth="1"/>
  </cols>
  <sheetData>
    <row r="1" ht="14.25" thickBot="1"/>
    <row r="2" ht="24.75" thickTop="1">
      <c r="B2" s="78" t="s">
        <v>69</v>
      </c>
    </row>
    <row r="3" ht="24">
      <c r="B3" s="79" t="s">
        <v>128</v>
      </c>
    </row>
    <row r="4" ht="24.75" thickBot="1">
      <c r="B4" s="80" t="s">
        <v>156</v>
      </c>
    </row>
    <row r="5" ht="14.25" thickTop="1"/>
    <row r="6" spans="2:3" ht="19.5" thickBot="1">
      <c r="B6" s="208"/>
      <c r="C6" s="208"/>
    </row>
    <row r="7" ht="24.75" thickTop="1">
      <c r="B7" s="78" t="s">
        <v>70</v>
      </c>
    </row>
    <row r="8" ht="24">
      <c r="B8" s="81">
        <v>43800</v>
      </c>
    </row>
    <row r="9" ht="24">
      <c r="B9" s="81">
        <v>43556</v>
      </c>
    </row>
  </sheetData>
  <sheetProtection selectLockedCells="1" selectUnlockedCells="1"/>
  <mergeCells count="1">
    <mergeCell ref="B6:C6"/>
  </mergeCells>
  <dataValidations count="2">
    <dataValidation allowBlank="1" showInputMessage="1" showErrorMessage="1" promptTitle="年齢起算日" prompt="年齢起算日を入力して下さい。" sqref="B8"/>
    <dataValidation allowBlank="1" showInputMessage="1" showErrorMessage="1" promptTitle="年齢起算日" prompt="児童・生徒の年齢起算日を入力して下さい。" sqref="B9"/>
  </dataValidations>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U15"/>
  <sheetViews>
    <sheetView zoomScale="99" zoomScaleNormal="99" zoomScalePageLayoutView="0" workbookViewId="0" topLeftCell="A1">
      <selection activeCell="B6" sqref="B6:H6"/>
    </sheetView>
  </sheetViews>
  <sheetFormatPr defaultColWidth="9.00390625" defaultRowHeight="13.5"/>
  <cols>
    <col min="2" max="3" width="4.625" style="0" customWidth="1"/>
    <col min="4" max="5" width="9.625" style="0" customWidth="1"/>
    <col min="6" max="6" width="8.625" style="0" customWidth="1"/>
    <col min="7" max="8" width="9.625" style="0" customWidth="1"/>
    <col min="9" max="9" width="8.625" style="0" customWidth="1"/>
    <col min="10" max="11" width="9.625" style="0" customWidth="1"/>
    <col min="12" max="12" width="8.625" style="0" customWidth="1"/>
    <col min="13" max="14" width="9.625" style="0" customWidth="1"/>
    <col min="15" max="15" width="8.625" style="0" customWidth="1"/>
    <col min="20" max="20" width="9.625" style="0" customWidth="1"/>
    <col min="21" max="21" width="9.00390625" style="0" hidden="1" customWidth="1"/>
  </cols>
  <sheetData>
    <row r="1" spans="1:21" ht="19.5" customHeight="1">
      <c r="A1" s="215" t="s">
        <v>129</v>
      </c>
      <c r="B1" s="215"/>
      <c r="C1" s="215"/>
      <c r="D1" s="215"/>
      <c r="E1" s="215"/>
      <c r="F1" s="215"/>
      <c r="G1" s="215"/>
      <c r="H1" s="215"/>
      <c r="I1" s="215"/>
      <c r="J1" s="215"/>
      <c r="K1" s="215"/>
      <c r="L1" s="215"/>
      <c r="M1" s="215"/>
      <c r="N1" s="215"/>
      <c r="O1" s="215"/>
      <c r="U1" s="6" t="s">
        <v>4</v>
      </c>
    </row>
    <row r="2" spans="1:21" ht="19.5" customHeight="1">
      <c r="A2" s="216"/>
      <c r="B2" s="216"/>
      <c r="C2" s="216"/>
      <c r="D2" s="216"/>
      <c r="E2" s="216"/>
      <c r="F2" s="216"/>
      <c r="G2" s="216"/>
      <c r="H2" s="216"/>
      <c r="I2" s="216"/>
      <c r="J2" s="216"/>
      <c r="K2" s="216"/>
      <c r="L2" s="216"/>
      <c r="M2" s="216"/>
      <c r="N2" s="216"/>
      <c r="O2" s="216"/>
      <c r="U2" s="34"/>
    </row>
    <row r="3" spans="1:21" ht="24.75" customHeight="1">
      <c r="A3" s="189" t="s">
        <v>130</v>
      </c>
      <c r="B3" s="217"/>
      <c r="C3" s="217"/>
      <c r="D3" s="217"/>
      <c r="E3" s="217"/>
      <c r="F3" s="218"/>
      <c r="G3" s="187" t="s">
        <v>131</v>
      </c>
      <c r="H3" s="219" t="s">
        <v>132</v>
      </c>
      <c r="I3" s="220"/>
      <c r="J3" s="221" t="s">
        <v>133</v>
      </c>
      <c r="K3" s="222"/>
      <c r="L3" s="222"/>
      <c r="M3" s="222"/>
      <c r="N3" s="222"/>
      <c r="O3" s="222"/>
      <c r="U3" s="5" t="s">
        <v>163</v>
      </c>
    </row>
    <row r="4" spans="1:15" ht="60" customHeight="1">
      <c r="A4" s="190" t="s">
        <v>134</v>
      </c>
      <c r="B4" s="223"/>
      <c r="C4" s="223"/>
      <c r="D4" s="223"/>
      <c r="E4" s="223"/>
      <c r="F4" s="224"/>
      <c r="G4" s="188"/>
      <c r="H4" s="219" t="s">
        <v>135</v>
      </c>
      <c r="I4" s="220"/>
      <c r="J4" s="242" t="s">
        <v>136</v>
      </c>
      <c r="K4" s="242"/>
      <c r="L4" s="242"/>
      <c r="M4" s="243"/>
      <c r="N4" s="222" t="s">
        <v>137</v>
      </c>
      <c r="O4" s="222"/>
    </row>
    <row r="5" spans="1:15" ht="14.25" customHeight="1">
      <c r="A5" s="244" t="s">
        <v>138</v>
      </c>
      <c r="B5" s="186" t="s">
        <v>139</v>
      </c>
      <c r="C5" s="246"/>
      <c r="D5" s="246"/>
      <c r="E5" s="246"/>
      <c r="F5" s="246"/>
      <c r="G5" s="246"/>
      <c r="H5" s="247"/>
      <c r="I5" s="248" t="s">
        <v>140</v>
      </c>
      <c r="J5" s="248"/>
      <c r="K5" s="250"/>
      <c r="L5" s="250"/>
      <c r="M5" s="250"/>
      <c r="N5" s="250"/>
      <c r="O5" s="251"/>
    </row>
    <row r="6" spans="1:15" ht="67.5" customHeight="1" thickBot="1">
      <c r="A6" s="245"/>
      <c r="B6" s="213"/>
      <c r="C6" s="213"/>
      <c r="D6" s="213"/>
      <c r="E6" s="213"/>
      <c r="F6" s="213"/>
      <c r="G6" s="213"/>
      <c r="H6" s="214"/>
      <c r="I6" s="249"/>
      <c r="J6" s="249"/>
      <c r="K6" s="252"/>
      <c r="L6" s="252"/>
      <c r="M6" s="252"/>
      <c r="N6" s="252"/>
      <c r="O6" s="253"/>
    </row>
    <row r="7" spans="1:15" ht="30" customHeight="1" thickBot="1">
      <c r="A7" s="232" t="s">
        <v>141</v>
      </c>
      <c r="B7" s="233"/>
      <c r="C7" s="234"/>
      <c r="D7" s="228" t="s">
        <v>142</v>
      </c>
      <c r="E7" s="228"/>
      <c r="F7" s="229"/>
      <c r="G7" s="228"/>
      <c r="H7" s="230"/>
      <c r="I7" s="107"/>
      <c r="J7" s="254" t="s">
        <v>143</v>
      </c>
      <c r="K7" s="228"/>
      <c r="L7" s="229"/>
      <c r="M7" s="228"/>
      <c r="N7" s="230"/>
      <c r="O7" s="108"/>
    </row>
    <row r="8" spans="1:15" ht="30" customHeight="1" thickBot="1">
      <c r="A8" s="235"/>
      <c r="B8" s="236"/>
      <c r="C8" s="237"/>
      <c r="D8" s="241" t="s">
        <v>144</v>
      </c>
      <c r="E8" s="210"/>
      <c r="F8" s="107"/>
      <c r="G8" s="209" t="s">
        <v>145</v>
      </c>
      <c r="H8" s="210"/>
      <c r="I8" s="107"/>
      <c r="J8" s="209" t="s">
        <v>146</v>
      </c>
      <c r="K8" s="210"/>
      <c r="L8" s="109"/>
      <c r="M8" s="209" t="s">
        <v>147</v>
      </c>
      <c r="N8" s="226"/>
      <c r="O8" s="108"/>
    </row>
    <row r="9" spans="1:15" ht="30" customHeight="1" thickBot="1">
      <c r="A9" s="235"/>
      <c r="B9" s="236"/>
      <c r="C9" s="237"/>
      <c r="D9" s="227" t="s">
        <v>148</v>
      </c>
      <c r="E9" s="226"/>
      <c r="F9" s="107"/>
      <c r="G9" s="209" t="s">
        <v>149</v>
      </c>
      <c r="H9" s="210"/>
      <c r="I9" s="107"/>
      <c r="J9" s="209" t="s">
        <v>150</v>
      </c>
      <c r="K9" s="210"/>
      <c r="L9" s="107"/>
      <c r="M9" s="209" t="s">
        <v>151</v>
      </c>
      <c r="N9" s="210"/>
      <c r="O9" s="108"/>
    </row>
    <row r="10" spans="1:15" ht="30" customHeight="1" thickBot="1">
      <c r="A10" s="238"/>
      <c r="B10" s="239"/>
      <c r="C10" s="240"/>
      <c r="D10" s="231" t="s">
        <v>152</v>
      </c>
      <c r="E10" s="212"/>
      <c r="F10" s="109"/>
      <c r="G10" s="211" t="s">
        <v>153</v>
      </c>
      <c r="H10" s="212"/>
      <c r="I10" s="109"/>
      <c r="J10" s="211" t="s">
        <v>154</v>
      </c>
      <c r="K10" s="212"/>
      <c r="L10" s="107"/>
      <c r="M10" s="211" t="s">
        <v>155</v>
      </c>
      <c r="N10" s="212"/>
      <c r="O10" s="108"/>
    </row>
    <row r="11" spans="1:15" ht="39.75" customHeight="1">
      <c r="A11" s="255" t="str">
        <f>"泳力検定に　 "&amp;IF(COUNTIF(D7:O10,"○")=0,"",COUNTIF(D7:O10,"○"))&amp;"　 種目申込みます。"</f>
        <v>泳力検定に　 　 種目申込みます。</v>
      </c>
      <c r="B11" s="255"/>
      <c r="C11" s="255"/>
      <c r="D11" s="255"/>
      <c r="E11" s="255"/>
      <c r="F11" s="255"/>
      <c r="G11" s="255"/>
      <c r="H11" s="255"/>
      <c r="I11" s="255"/>
      <c r="J11" s="255"/>
      <c r="K11" s="255"/>
      <c r="L11" s="255"/>
      <c r="M11" s="255"/>
      <c r="N11" s="255"/>
      <c r="O11" s="255"/>
    </row>
    <row r="12" spans="1:15" ht="24.75" customHeight="1">
      <c r="A12" s="7"/>
      <c r="B12" s="7"/>
      <c r="C12" s="7"/>
      <c r="D12" s="7"/>
      <c r="E12" s="7"/>
      <c r="F12" s="7"/>
      <c r="G12" s="7"/>
      <c r="H12" s="7"/>
      <c r="I12" s="7"/>
      <c r="J12" s="7"/>
      <c r="K12" s="98"/>
      <c r="L12" s="98"/>
      <c r="M12" s="99"/>
      <c r="N12" s="99"/>
      <c r="O12" s="99"/>
    </row>
    <row r="13" spans="1:15" ht="24.75" customHeight="1">
      <c r="A13" s="225" t="s">
        <v>171</v>
      </c>
      <c r="B13" s="225"/>
      <c r="C13" s="225"/>
      <c r="D13" s="225"/>
      <c r="E13" s="225"/>
      <c r="F13" s="225"/>
      <c r="G13" s="225"/>
      <c r="H13" s="225"/>
      <c r="I13" s="225"/>
      <c r="J13" s="225"/>
      <c r="K13" s="225"/>
      <c r="L13" s="225"/>
      <c r="M13" s="225"/>
      <c r="N13" s="225"/>
      <c r="O13" s="100"/>
    </row>
    <row r="14" spans="1:15" ht="24.75" customHeight="1">
      <c r="A14" s="225" t="s">
        <v>172</v>
      </c>
      <c r="B14" s="225"/>
      <c r="C14" s="225"/>
      <c r="D14" s="225"/>
      <c r="E14" s="225"/>
      <c r="F14" s="225"/>
      <c r="G14" s="225"/>
      <c r="H14" s="225"/>
      <c r="I14" s="225"/>
      <c r="J14" s="225"/>
      <c r="K14" s="225"/>
      <c r="L14" s="225"/>
      <c r="M14" s="225"/>
      <c r="N14" s="225"/>
      <c r="O14" s="100"/>
    </row>
    <row r="15" spans="1:14" ht="24.75" customHeight="1">
      <c r="A15" s="256" t="s">
        <v>175</v>
      </c>
      <c r="B15" s="256"/>
      <c r="C15" s="256"/>
      <c r="D15" s="256"/>
      <c r="E15" s="256"/>
      <c r="F15" s="256"/>
      <c r="G15" s="256"/>
      <c r="H15" s="256"/>
      <c r="I15" s="256"/>
      <c r="J15" s="256"/>
      <c r="K15" s="256"/>
      <c r="L15" s="256"/>
      <c r="M15" s="256"/>
      <c r="N15" s="256"/>
    </row>
  </sheetData>
  <sheetProtection password="CF4F" sheet="1"/>
  <mergeCells count="32">
    <mergeCell ref="A13:N13"/>
    <mergeCell ref="K5:O6"/>
    <mergeCell ref="J7:N7"/>
    <mergeCell ref="A11:O11"/>
    <mergeCell ref="G8:H8"/>
    <mergeCell ref="A15:N15"/>
    <mergeCell ref="D8:E8"/>
    <mergeCell ref="M9:N9"/>
    <mergeCell ref="J4:M4"/>
    <mergeCell ref="A5:A6"/>
    <mergeCell ref="C5:H5"/>
    <mergeCell ref="I5:J6"/>
    <mergeCell ref="N4:O4"/>
    <mergeCell ref="A14:N14"/>
    <mergeCell ref="M8:N8"/>
    <mergeCell ref="D9:E9"/>
    <mergeCell ref="G9:H9"/>
    <mergeCell ref="J9:K9"/>
    <mergeCell ref="D7:H7"/>
    <mergeCell ref="D10:E10"/>
    <mergeCell ref="G10:H10"/>
    <mergeCell ref="A7:C10"/>
    <mergeCell ref="J8:K8"/>
    <mergeCell ref="J10:K10"/>
    <mergeCell ref="M10:N10"/>
    <mergeCell ref="B6:H6"/>
    <mergeCell ref="A1:O2"/>
    <mergeCell ref="B3:F3"/>
    <mergeCell ref="H3:I3"/>
    <mergeCell ref="J3:O3"/>
    <mergeCell ref="B4:F4"/>
    <mergeCell ref="H4:I4"/>
  </mergeCells>
  <dataValidations count="1">
    <dataValidation type="list" allowBlank="1" showInputMessage="1" showErrorMessage="1" promptTitle="泳力検定 " prompt="ﾞ泳力検定を受ける方は「○」を選択表示してください。" sqref="O7:O10 L8:L10 I7:I10 F8:F10">
      <formula1>$U$2:$U$3</formula1>
    </dataValidation>
  </dataValidation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FF00"/>
  </sheetPr>
  <dimension ref="A1:U15"/>
  <sheetViews>
    <sheetView zoomScale="99" zoomScaleNormal="99" zoomScalePageLayoutView="0" workbookViewId="0" topLeftCell="A1">
      <selection activeCell="J7" sqref="J7:N7"/>
    </sheetView>
  </sheetViews>
  <sheetFormatPr defaultColWidth="9.00390625" defaultRowHeight="13.5"/>
  <cols>
    <col min="2" max="3" width="4.625" style="0" customWidth="1"/>
    <col min="4" max="5" width="9.625" style="0" customWidth="1"/>
    <col min="6" max="6" width="8.625" style="0" customWidth="1"/>
    <col min="7" max="8" width="9.625" style="0" customWidth="1"/>
    <col min="9" max="9" width="8.625" style="0" customWidth="1"/>
    <col min="10" max="11" width="9.625" style="0" customWidth="1"/>
    <col min="12" max="12" width="8.625" style="0" customWidth="1"/>
    <col min="13" max="14" width="9.625" style="0" customWidth="1"/>
    <col min="15" max="15" width="8.625" style="0" customWidth="1"/>
    <col min="20" max="20" width="9.625" style="0" customWidth="1"/>
    <col min="21" max="21" width="9.00390625" style="0" hidden="1" customWidth="1"/>
  </cols>
  <sheetData>
    <row r="1" spans="1:21" ht="19.5" customHeight="1">
      <c r="A1" s="215" t="s">
        <v>129</v>
      </c>
      <c r="B1" s="215"/>
      <c r="C1" s="215"/>
      <c r="D1" s="215"/>
      <c r="E1" s="215"/>
      <c r="F1" s="215"/>
      <c r="G1" s="215"/>
      <c r="H1" s="215"/>
      <c r="I1" s="215"/>
      <c r="J1" s="215"/>
      <c r="K1" s="215"/>
      <c r="L1" s="215"/>
      <c r="M1" s="215"/>
      <c r="N1" s="215"/>
      <c r="O1" s="215"/>
      <c r="U1" s="6" t="s">
        <v>4</v>
      </c>
    </row>
    <row r="2" spans="1:21" ht="19.5" customHeight="1">
      <c r="A2" s="216"/>
      <c r="B2" s="216"/>
      <c r="C2" s="216"/>
      <c r="D2" s="216"/>
      <c r="E2" s="216"/>
      <c r="F2" s="216"/>
      <c r="G2" s="216"/>
      <c r="H2" s="216"/>
      <c r="I2" s="216"/>
      <c r="J2" s="216"/>
      <c r="K2" s="216"/>
      <c r="L2" s="216"/>
      <c r="M2" s="216"/>
      <c r="N2" s="216"/>
      <c r="O2" s="216"/>
      <c r="U2" s="34"/>
    </row>
    <row r="3" spans="1:21" ht="24.75" customHeight="1">
      <c r="A3" s="189" t="s">
        <v>130</v>
      </c>
      <c r="B3" s="217"/>
      <c r="C3" s="217"/>
      <c r="D3" s="217"/>
      <c r="E3" s="217"/>
      <c r="F3" s="218"/>
      <c r="G3" s="187" t="s">
        <v>131</v>
      </c>
      <c r="H3" s="219" t="s">
        <v>132</v>
      </c>
      <c r="I3" s="220"/>
      <c r="J3" s="221" t="s">
        <v>133</v>
      </c>
      <c r="K3" s="222"/>
      <c r="L3" s="222"/>
      <c r="M3" s="222"/>
      <c r="N3" s="222"/>
      <c r="O3" s="222"/>
      <c r="U3" s="5" t="s">
        <v>163</v>
      </c>
    </row>
    <row r="4" spans="1:15" ht="60" customHeight="1">
      <c r="A4" s="190" t="s">
        <v>134</v>
      </c>
      <c r="B4" s="223"/>
      <c r="C4" s="223"/>
      <c r="D4" s="223"/>
      <c r="E4" s="223"/>
      <c r="F4" s="224"/>
      <c r="G4" s="188"/>
      <c r="H4" s="219" t="s">
        <v>135</v>
      </c>
      <c r="I4" s="220"/>
      <c r="J4" s="242" t="s">
        <v>136</v>
      </c>
      <c r="K4" s="242"/>
      <c r="L4" s="242"/>
      <c r="M4" s="243"/>
      <c r="N4" s="222" t="s">
        <v>137</v>
      </c>
      <c r="O4" s="222"/>
    </row>
    <row r="5" spans="1:15" ht="14.25" customHeight="1">
      <c r="A5" s="244" t="s">
        <v>138</v>
      </c>
      <c r="B5" s="186" t="s">
        <v>139</v>
      </c>
      <c r="C5" s="246"/>
      <c r="D5" s="246"/>
      <c r="E5" s="246"/>
      <c r="F5" s="246"/>
      <c r="G5" s="246"/>
      <c r="H5" s="247"/>
      <c r="I5" s="248" t="s">
        <v>140</v>
      </c>
      <c r="J5" s="248"/>
      <c r="K5" s="250"/>
      <c r="L5" s="250"/>
      <c r="M5" s="250"/>
      <c r="N5" s="250"/>
      <c r="O5" s="251"/>
    </row>
    <row r="6" spans="1:15" ht="67.5" customHeight="1" thickBot="1">
      <c r="A6" s="245"/>
      <c r="B6" s="213"/>
      <c r="C6" s="213"/>
      <c r="D6" s="213"/>
      <c r="E6" s="213"/>
      <c r="F6" s="213"/>
      <c r="G6" s="213"/>
      <c r="H6" s="214"/>
      <c r="I6" s="249"/>
      <c r="J6" s="249"/>
      <c r="K6" s="252"/>
      <c r="L6" s="252"/>
      <c r="M6" s="252"/>
      <c r="N6" s="252"/>
      <c r="O6" s="253"/>
    </row>
    <row r="7" spans="1:15" ht="30" customHeight="1" thickBot="1">
      <c r="A7" s="232" t="s">
        <v>141</v>
      </c>
      <c r="B7" s="233"/>
      <c r="C7" s="234"/>
      <c r="D7" s="228" t="s">
        <v>142</v>
      </c>
      <c r="E7" s="228"/>
      <c r="F7" s="229"/>
      <c r="G7" s="228"/>
      <c r="H7" s="230"/>
      <c r="I7" s="107"/>
      <c r="J7" s="254" t="s">
        <v>143</v>
      </c>
      <c r="K7" s="228"/>
      <c r="L7" s="229"/>
      <c r="M7" s="228"/>
      <c r="N7" s="230"/>
      <c r="O7" s="108"/>
    </row>
    <row r="8" spans="1:15" ht="30" customHeight="1" thickBot="1">
      <c r="A8" s="235"/>
      <c r="B8" s="236"/>
      <c r="C8" s="237"/>
      <c r="D8" s="241" t="s">
        <v>144</v>
      </c>
      <c r="E8" s="210"/>
      <c r="F8" s="107"/>
      <c r="G8" s="209" t="s">
        <v>145</v>
      </c>
      <c r="H8" s="210"/>
      <c r="I8" s="107"/>
      <c r="J8" s="209" t="s">
        <v>146</v>
      </c>
      <c r="K8" s="210"/>
      <c r="L8" s="109"/>
      <c r="M8" s="209" t="s">
        <v>147</v>
      </c>
      <c r="N8" s="226"/>
      <c r="O8" s="108"/>
    </row>
    <row r="9" spans="1:15" ht="30" customHeight="1" thickBot="1">
      <c r="A9" s="235"/>
      <c r="B9" s="236"/>
      <c r="C9" s="237"/>
      <c r="D9" s="227" t="s">
        <v>148</v>
      </c>
      <c r="E9" s="226"/>
      <c r="F9" s="107"/>
      <c r="G9" s="209" t="s">
        <v>149</v>
      </c>
      <c r="H9" s="210"/>
      <c r="I9" s="107"/>
      <c r="J9" s="209" t="s">
        <v>150</v>
      </c>
      <c r="K9" s="210"/>
      <c r="L9" s="107"/>
      <c r="M9" s="209" t="s">
        <v>151</v>
      </c>
      <c r="N9" s="210"/>
      <c r="O9" s="108"/>
    </row>
    <row r="10" spans="1:15" ht="30" customHeight="1" thickBot="1">
      <c r="A10" s="238"/>
      <c r="B10" s="239"/>
      <c r="C10" s="240"/>
      <c r="D10" s="231" t="s">
        <v>152</v>
      </c>
      <c r="E10" s="212"/>
      <c r="F10" s="109"/>
      <c r="G10" s="211" t="s">
        <v>153</v>
      </c>
      <c r="H10" s="212"/>
      <c r="I10" s="109"/>
      <c r="J10" s="211" t="s">
        <v>154</v>
      </c>
      <c r="K10" s="212"/>
      <c r="L10" s="107"/>
      <c r="M10" s="211" t="s">
        <v>155</v>
      </c>
      <c r="N10" s="212"/>
      <c r="O10" s="108"/>
    </row>
    <row r="11" spans="1:15" ht="39.75" customHeight="1">
      <c r="A11" s="255" t="str">
        <f>"泳力検定に　 "&amp;IF(COUNTIF(D7:O10,"○")=0,"",COUNTIF(D7:O10,"○"))&amp;"　 種目申込みます。"</f>
        <v>泳力検定に　 　 種目申込みます。</v>
      </c>
      <c r="B11" s="255"/>
      <c r="C11" s="255"/>
      <c r="D11" s="255"/>
      <c r="E11" s="255"/>
      <c r="F11" s="255"/>
      <c r="G11" s="255"/>
      <c r="H11" s="255"/>
      <c r="I11" s="255"/>
      <c r="J11" s="255"/>
      <c r="K11" s="255"/>
      <c r="L11" s="255"/>
      <c r="M11" s="255"/>
      <c r="N11" s="255"/>
      <c r="O11" s="255"/>
    </row>
    <row r="12" spans="1:15" ht="24.75" customHeight="1">
      <c r="A12" s="7"/>
      <c r="B12" s="7"/>
      <c r="C12" s="7"/>
      <c r="D12" s="7"/>
      <c r="E12" s="7"/>
      <c r="F12" s="7"/>
      <c r="G12" s="7"/>
      <c r="H12" s="7"/>
      <c r="I12" s="7"/>
      <c r="J12" s="7"/>
      <c r="K12" s="98"/>
      <c r="L12" s="98"/>
      <c r="M12" s="99"/>
      <c r="N12" s="99"/>
      <c r="O12" s="99"/>
    </row>
    <row r="13" spans="1:15" ht="24.75" customHeight="1">
      <c r="A13" s="225" t="s">
        <v>171</v>
      </c>
      <c r="B13" s="225"/>
      <c r="C13" s="225"/>
      <c r="D13" s="225"/>
      <c r="E13" s="225"/>
      <c r="F13" s="225"/>
      <c r="G13" s="225"/>
      <c r="H13" s="225"/>
      <c r="I13" s="225"/>
      <c r="J13" s="225"/>
      <c r="K13" s="225"/>
      <c r="L13" s="225"/>
      <c r="M13" s="225"/>
      <c r="N13" s="225"/>
      <c r="O13" s="100"/>
    </row>
    <row r="14" spans="1:15" ht="24.75" customHeight="1">
      <c r="A14" s="225" t="s">
        <v>172</v>
      </c>
      <c r="B14" s="225"/>
      <c r="C14" s="225"/>
      <c r="D14" s="225"/>
      <c r="E14" s="225"/>
      <c r="F14" s="225"/>
      <c r="G14" s="225"/>
      <c r="H14" s="225"/>
      <c r="I14" s="225"/>
      <c r="J14" s="225"/>
      <c r="K14" s="225"/>
      <c r="L14" s="225"/>
      <c r="M14" s="225"/>
      <c r="N14" s="225"/>
      <c r="O14" s="100"/>
    </row>
    <row r="15" spans="1:14" ht="24.75" customHeight="1">
      <c r="A15" s="256" t="s">
        <v>175</v>
      </c>
      <c r="B15" s="256"/>
      <c r="C15" s="256"/>
      <c r="D15" s="256"/>
      <c r="E15" s="256"/>
      <c r="F15" s="256"/>
      <c r="G15" s="256"/>
      <c r="H15" s="256"/>
      <c r="I15" s="256"/>
      <c r="J15" s="256"/>
      <c r="K15" s="256"/>
      <c r="L15" s="256"/>
      <c r="M15" s="256"/>
      <c r="N15" s="256"/>
    </row>
  </sheetData>
  <sheetProtection password="CF4F" sheet="1"/>
  <mergeCells count="32">
    <mergeCell ref="A14:N14"/>
    <mergeCell ref="A15:N15"/>
    <mergeCell ref="D10:E10"/>
    <mergeCell ref="G10:H10"/>
    <mergeCell ref="J10:K10"/>
    <mergeCell ref="M10:N10"/>
    <mergeCell ref="A11:O11"/>
    <mergeCell ref="A13:N13"/>
    <mergeCell ref="J8:K8"/>
    <mergeCell ref="M8:N8"/>
    <mergeCell ref="D9:E9"/>
    <mergeCell ref="G9:H9"/>
    <mergeCell ref="J9:K9"/>
    <mergeCell ref="M9:N9"/>
    <mergeCell ref="A5:A6"/>
    <mergeCell ref="C5:H5"/>
    <mergeCell ref="I5:J6"/>
    <mergeCell ref="K5:O6"/>
    <mergeCell ref="B6:H6"/>
    <mergeCell ref="A7:C10"/>
    <mergeCell ref="D7:H7"/>
    <mergeCell ref="J7:N7"/>
    <mergeCell ref="D8:E8"/>
    <mergeCell ref="G8:H8"/>
    <mergeCell ref="A1:O2"/>
    <mergeCell ref="B3:F3"/>
    <mergeCell ref="H3:I3"/>
    <mergeCell ref="J3:O3"/>
    <mergeCell ref="B4:F4"/>
    <mergeCell ref="H4:I4"/>
    <mergeCell ref="J4:M4"/>
    <mergeCell ref="N4:O4"/>
  </mergeCells>
  <dataValidations count="1">
    <dataValidation type="list" allowBlank="1" showInputMessage="1" showErrorMessage="1" promptTitle="泳力検定 " prompt="ﾞ泳力検定を受ける方は「○」を選択表示してください。" sqref="O7:O10 L8:L10 I7:I10 F8:F10">
      <formula1>$U$2:$U$3</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倉増　亮</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エントリー用紙</dc:title>
  <dc:subject>水泳大会申込用</dc:subject>
  <dc:creator>㈱アクアティック</dc:creator>
  <cp:keywords/>
  <dc:description>第3回コスモス杯水泳大会申込用（㈱関西アクアティック相生事業所：宮城大樹）を再編集。
第7回AQ杯水泳大会申込用を再編集。
2次使用を行う場合は㈱アクアティックの許可要。</dc:description>
  <cp:lastModifiedBy>nara1811-02</cp:lastModifiedBy>
  <cp:lastPrinted>2019-09-26T04:45:14Z</cp:lastPrinted>
  <dcterms:created xsi:type="dcterms:W3CDTF">2001-09-19T06:24:29Z</dcterms:created>
  <dcterms:modified xsi:type="dcterms:W3CDTF">2019-09-26T05:08:31Z</dcterms:modified>
  <cp:category/>
  <cp:version/>
  <cp:contentType/>
  <cp:contentStatus/>
</cp:coreProperties>
</file>